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T ZLN\ST ZLN (-63321023-) Opr. tr. v úseku Bojkovice-Slavičín\ZD pro uchazeče\"/>
    </mc:Choice>
  </mc:AlternateContent>
  <bookViews>
    <workbookView xWindow="0" yWindow="0" windowWidth="19245" windowHeight="11610"/>
  </bookViews>
  <sheets>
    <sheet name="Rekapitulace stavby" sheetId="1" r:id="rId1"/>
    <sheet name="SO01 - Hostětín - Slavičín" sheetId="2" r:id="rId2"/>
    <sheet name="SO02 - Pitín - Hostětín" sheetId="3" r:id="rId3"/>
    <sheet name="VRN - VRN" sheetId="4" r:id="rId4"/>
  </sheets>
  <definedNames>
    <definedName name="_xlnm._FilterDatabase" localSheetId="1" hidden="1">'SO01 - Hostětín - Slavičín'!$C$120:$L$207</definedName>
    <definedName name="_xlnm._FilterDatabase" localSheetId="2" hidden="1">'SO02 - Pitín - Hostětín'!$C$122:$L$246</definedName>
    <definedName name="_xlnm._FilterDatabase" localSheetId="3" hidden="1">'VRN - VRN'!$C$116:$L$131</definedName>
    <definedName name="_xlnm.Print_Titles" localSheetId="0">'Rekapitulace stavby'!$92:$92</definedName>
    <definedName name="_xlnm.Print_Titles" localSheetId="1">'SO01 - Hostětín - Slavičín'!$120:$120</definedName>
    <definedName name="_xlnm.Print_Titles" localSheetId="2">'SO02 - Pitín - Hostětín'!$122:$122</definedName>
    <definedName name="_xlnm.Print_Titles" localSheetId="3">'VRN - VRN'!$116:$116</definedName>
    <definedName name="_xlnm.Print_Area" localSheetId="0">'Rekapitulace stavby'!$D$4:$AO$76,'Rekapitulace stavby'!$C$82:$AQ$98</definedName>
    <definedName name="_xlnm.Print_Area" localSheetId="1">'SO01 - Hostětín - Slavičín'!$C$4:$K$76,'SO01 - Hostětín - Slavičín'!$C$82:$K$102,'SO01 - Hostětín - Slavičín'!$C$108:$L$207</definedName>
    <definedName name="_xlnm.Print_Area" localSheetId="2">'SO02 - Pitín - Hostětín'!$C$4:$K$76,'SO02 - Pitín - Hostětín'!$C$82:$K$104,'SO02 - Pitín - Hostětín'!$C$110:$L$246</definedName>
    <definedName name="_xlnm.Print_Area" localSheetId="3">'VRN - VRN'!$C$4:$K$76,'VRN - VRN'!$C$82:$K$98,'VRN - VRN'!$C$104:$L$131</definedName>
  </definedNames>
  <calcPr calcId="162913"/>
</workbook>
</file>

<file path=xl/calcChain.xml><?xml version="1.0" encoding="utf-8"?>
<calcChain xmlns="http://schemas.openxmlformats.org/spreadsheetml/2006/main">
  <c r="K39" i="4" l="1"/>
  <c r="K38" i="4"/>
  <c r="BA97" i="1"/>
  <c r="K37" i="4"/>
  <c r="AZ97" i="1" s="1"/>
  <c r="BI130" i="4"/>
  <c r="BH130" i="4"/>
  <c r="BG130" i="4"/>
  <c r="BF130" i="4"/>
  <c r="X130" i="4"/>
  <c r="V130" i="4"/>
  <c r="T130" i="4"/>
  <c r="P130" i="4"/>
  <c r="BI124" i="4"/>
  <c r="BH124" i="4"/>
  <c r="BG124" i="4"/>
  <c r="BF124" i="4"/>
  <c r="X124" i="4"/>
  <c r="V124" i="4"/>
  <c r="T124" i="4"/>
  <c r="P124" i="4"/>
  <c r="BI122" i="4"/>
  <c r="BH122" i="4"/>
  <c r="BG122" i="4"/>
  <c r="BF122" i="4"/>
  <c r="X122" i="4"/>
  <c r="V122" i="4"/>
  <c r="T122" i="4"/>
  <c r="P122" i="4"/>
  <c r="BI119" i="4"/>
  <c r="BH119" i="4"/>
  <c r="BG119" i="4"/>
  <c r="BF119" i="4"/>
  <c r="X119" i="4"/>
  <c r="V119" i="4"/>
  <c r="T119" i="4"/>
  <c r="P119" i="4"/>
  <c r="F111" i="4"/>
  <c r="E109" i="4"/>
  <c r="F89" i="4"/>
  <c r="E87" i="4"/>
  <c r="J24" i="4"/>
  <c r="E24" i="4"/>
  <c r="J114" i="4" s="1"/>
  <c r="J23" i="4"/>
  <c r="J21" i="4"/>
  <c r="E21" i="4"/>
  <c r="J91" i="4" s="1"/>
  <c r="J20" i="4"/>
  <c r="J18" i="4"/>
  <c r="E18" i="4"/>
  <c r="F92" i="4" s="1"/>
  <c r="J17" i="4"/>
  <c r="J15" i="4"/>
  <c r="E15" i="4"/>
  <c r="F113" i="4" s="1"/>
  <c r="J14" i="4"/>
  <c r="J12" i="4"/>
  <c r="J89" i="4"/>
  <c r="E7" i="4"/>
  <c r="E107" i="4" s="1"/>
  <c r="K39" i="3"/>
  <c r="K38" i="3"/>
  <c r="BA96" i="1" s="1"/>
  <c r="K37" i="3"/>
  <c r="AZ96" i="1" s="1"/>
  <c r="BI244" i="3"/>
  <c r="BH244" i="3"/>
  <c r="BG244" i="3"/>
  <c r="BF244" i="3"/>
  <c r="X244" i="3"/>
  <c r="V244" i="3"/>
  <c r="T244" i="3"/>
  <c r="P244" i="3"/>
  <c r="BI240" i="3"/>
  <c r="BH240" i="3"/>
  <c r="BG240" i="3"/>
  <c r="BF240" i="3"/>
  <c r="X240" i="3"/>
  <c r="V240" i="3"/>
  <c r="T240" i="3"/>
  <c r="P240" i="3"/>
  <c r="BI236" i="3"/>
  <c r="BH236" i="3"/>
  <c r="BG236" i="3"/>
  <c r="BF236" i="3"/>
  <c r="X236" i="3"/>
  <c r="V236" i="3"/>
  <c r="T236" i="3"/>
  <c r="P236" i="3"/>
  <c r="BI233" i="3"/>
  <c r="BH233" i="3"/>
  <c r="BG233" i="3"/>
  <c r="BF233" i="3"/>
  <c r="X233" i="3"/>
  <c r="X232" i="3" s="1"/>
  <c r="V233" i="3"/>
  <c r="V232" i="3" s="1"/>
  <c r="T233" i="3"/>
  <c r="T232" i="3" s="1"/>
  <c r="P233" i="3"/>
  <c r="BI230" i="3"/>
  <c r="BH230" i="3"/>
  <c r="BG230" i="3"/>
  <c r="BF230" i="3"/>
  <c r="X230" i="3"/>
  <c r="V230" i="3"/>
  <c r="T230" i="3"/>
  <c r="P230" i="3"/>
  <c r="BI227" i="3"/>
  <c r="BH227" i="3"/>
  <c r="BG227" i="3"/>
  <c r="BF227" i="3"/>
  <c r="X227" i="3"/>
  <c r="V227" i="3"/>
  <c r="T227" i="3"/>
  <c r="P227" i="3"/>
  <c r="BI225" i="3"/>
  <c r="BH225" i="3"/>
  <c r="BG225" i="3"/>
  <c r="BF225" i="3"/>
  <c r="X225" i="3"/>
  <c r="V225" i="3"/>
  <c r="T225" i="3"/>
  <c r="P225" i="3"/>
  <c r="BI219" i="3"/>
  <c r="BH219" i="3"/>
  <c r="BG219" i="3"/>
  <c r="BF219" i="3"/>
  <c r="X219" i="3"/>
  <c r="V219" i="3"/>
  <c r="T219" i="3"/>
  <c r="P219" i="3"/>
  <c r="BI217" i="3"/>
  <c r="BH217" i="3"/>
  <c r="BG217" i="3"/>
  <c r="BF217" i="3"/>
  <c r="X217" i="3"/>
  <c r="V217" i="3"/>
  <c r="T217" i="3"/>
  <c r="P217" i="3"/>
  <c r="BI211" i="3"/>
  <c r="BH211" i="3"/>
  <c r="BG211" i="3"/>
  <c r="BF211" i="3"/>
  <c r="X211" i="3"/>
  <c r="V211" i="3"/>
  <c r="T211" i="3"/>
  <c r="P211" i="3"/>
  <c r="BI209" i="3"/>
  <c r="BH209" i="3"/>
  <c r="BG209" i="3"/>
  <c r="BF209" i="3"/>
  <c r="X209" i="3"/>
  <c r="V209" i="3"/>
  <c r="T209" i="3"/>
  <c r="P209" i="3"/>
  <c r="BI205" i="3"/>
  <c r="BH205" i="3"/>
  <c r="BG205" i="3"/>
  <c r="BF205" i="3"/>
  <c r="X205" i="3"/>
  <c r="V205" i="3"/>
  <c r="T205" i="3"/>
  <c r="P205" i="3"/>
  <c r="BI201" i="3"/>
  <c r="BH201" i="3"/>
  <c r="BG201" i="3"/>
  <c r="BF201" i="3"/>
  <c r="X201" i="3"/>
  <c r="V201" i="3"/>
  <c r="T201" i="3"/>
  <c r="P201" i="3"/>
  <c r="BI197" i="3"/>
  <c r="BH197" i="3"/>
  <c r="BG197" i="3"/>
  <c r="BF197" i="3"/>
  <c r="X197" i="3"/>
  <c r="V197" i="3"/>
  <c r="T197" i="3"/>
  <c r="P197" i="3"/>
  <c r="BI194" i="3"/>
  <c r="BH194" i="3"/>
  <c r="BG194" i="3"/>
  <c r="BF194" i="3"/>
  <c r="X194" i="3"/>
  <c r="V194" i="3"/>
  <c r="T194" i="3"/>
  <c r="P194" i="3"/>
  <c r="BI191" i="3"/>
  <c r="BH191" i="3"/>
  <c r="BG191" i="3"/>
  <c r="BF191" i="3"/>
  <c r="X191" i="3"/>
  <c r="V191" i="3"/>
  <c r="T191" i="3"/>
  <c r="P191" i="3"/>
  <c r="BI188" i="3"/>
  <c r="BH188" i="3"/>
  <c r="BG188" i="3"/>
  <c r="BF188" i="3"/>
  <c r="X188" i="3"/>
  <c r="V188" i="3"/>
  <c r="T188" i="3"/>
  <c r="P188" i="3"/>
  <c r="BI184" i="3"/>
  <c r="BH184" i="3"/>
  <c r="BG184" i="3"/>
  <c r="BF184" i="3"/>
  <c r="X184" i="3"/>
  <c r="V184" i="3"/>
  <c r="T184" i="3"/>
  <c r="P184" i="3"/>
  <c r="BI182" i="3"/>
  <c r="BH182" i="3"/>
  <c r="BG182" i="3"/>
  <c r="BF182" i="3"/>
  <c r="X182" i="3"/>
  <c r="V182" i="3"/>
  <c r="T182" i="3"/>
  <c r="P182" i="3"/>
  <c r="BI179" i="3"/>
  <c r="BH179" i="3"/>
  <c r="BG179" i="3"/>
  <c r="BF179" i="3"/>
  <c r="X179" i="3"/>
  <c r="V179" i="3"/>
  <c r="T179" i="3"/>
  <c r="P179" i="3"/>
  <c r="BI175" i="3"/>
  <c r="BH175" i="3"/>
  <c r="BG175" i="3"/>
  <c r="BF175" i="3"/>
  <c r="X175" i="3"/>
  <c r="V175" i="3"/>
  <c r="T175" i="3"/>
  <c r="P175" i="3"/>
  <c r="BI165" i="3"/>
  <c r="BH165" i="3"/>
  <c r="BG165" i="3"/>
  <c r="BF165" i="3"/>
  <c r="X165" i="3"/>
  <c r="V165" i="3"/>
  <c r="T165" i="3"/>
  <c r="P165" i="3"/>
  <c r="BI160" i="3"/>
  <c r="BH160" i="3"/>
  <c r="BG160" i="3"/>
  <c r="BF160" i="3"/>
  <c r="X160" i="3"/>
  <c r="V160" i="3"/>
  <c r="T160" i="3"/>
  <c r="P160" i="3"/>
  <c r="BI157" i="3"/>
  <c r="BH157" i="3"/>
  <c r="BG157" i="3"/>
  <c r="BF157" i="3"/>
  <c r="X157" i="3"/>
  <c r="V157" i="3"/>
  <c r="T157" i="3"/>
  <c r="P157" i="3"/>
  <c r="BI153" i="3"/>
  <c r="BH153" i="3"/>
  <c r="BG153" i="3"/>
  <c r="BF153" i="3"/>
  <c r="X153" i="3"/>
  <c r="V153" i="3"/>
  <c r="T153" i="3"/>
  <c r="P153" i="3"/>
  <c r="BI150" i="3"/>
  <c r="BH150" i="3"/>
  <c r="BG150" i="3"/>
  <c r="BF150" i="3"/>
  <c r="X150" i="3"/>
  <c r="V150" i="3"/>
  <c r="T150" i="3"/>
  <c r="P150" i="3"/>
  <c r="BI147" i="3"/>
  <c r="BH147" i="3"/>
  <c r="BG147" i="3"/>
  <c r="BF147" i="3"/>
  <c r="X147" i="3"/>
  <c r="V147" i="3"/>
  <c r="T147" i="3"/>
  <c r="P147" i="3"/>
  <c r="BI143" i="3"/>
  <c r="BH143" i="3"/>
  <c r="BG143" i="3"/>
  <c r="BF143" i="3"/>
  <c r="X143" i="3"/>
  <c r="V143" i="3"/>
  <c r="T143" i="3"/>
  <c r="P143" i="3"/>
  <c r="BI139" i="3"/>
  <c r="BH139" i="3"/>
  <c r="BG139" i="3"/>
  <c r="BF139" i="3"/>
  <c r="X139" i="3"/>
  <c r="V139" i="3"/>
  <c r="T139" i="3"/>
  <c r="P139" i="3"/>
  <c r="BI135" i="3"/>
  <c r="BH135" i="3"/>
  <c r="BG135" i="3"/>
  <c r="BF135" i="3"/>
  <c r="X135" i="3"/>
  <c r="V135" i="3"/>
  <c r="T135" i="3"/>
  <c r="P135" i="3"/>
  <c r="BI131" i="3"/>
  <c r="BH131" i="3"/>
  <c r="BG131" i="3"/>
  <c r="BF131" i="3"/>
  <c r="X131" i="3"/>
  <c r="V131" i="3"/>
  <c r="T131" i="3"/>
  <c r="P131" i="3"/>
  <c r="BI127" i="3"/>
  <c r="BH127" i="3"/>
  <c r="BG127" i="3"/>
  <c r="BF127" i="3"/>
  <c r="X127" i="3"/>
  <c r="V127" i="3"/>
  <c r="T127" i="3"/>
  <c r="P127" i="3"/>
  <c r="F117" i="3"/>
  <c r="E115" i="3"/>
  <c r="F89" i="3"/>
  <c r="E87" i="3"/>
  <c r="J24" i="3"/>
  <c r="E24" i="3"/>
  <c r="J120" i="3" s="1"/>
  <c r="J23" i="3"/>
  <c r="J21" i="3"/>
  <c r="E21" i="3"/>
  <c r="J91" i="3" s="1"/>
  <c r="J20" i="3"/>
  <c r="J18" i="3"/>
  <c r="E18" i="3"/>
  <c r="F92" i="3" s="1"/>
  <c r="J17" i="3"/>
  <c r="J15" i="3"/>
  <c r="E15" i="3"/>
  <c r="F91" i="3" s="1"/>
  <c r="J14" i="3"/>
  <c r="J12" i="3"/>
  <c r="J117" i="3" s="1"/>
  <c r="E7" i="3"/>
  <c r="E113" i="3" s="1"/>
  <c r="K39" i="2"/>
  <c r="K38" i="2"/>
  <c r="BA95" i="1" s="1"/>
  <c r="K37" i="2"/>
  <c r="AZ95" i="1" s="1"/>
  <c r="BI205" i="2"/>
  <c r="BH205" i="2"/>
  <c r="BG205" i="2"/>
  <c r="BF205" i="2"/>
  <c r="X205" i="2"/>
  <c r="V205" i="2"/>
  <c r="T205" i="2"/>
  <c r="P205" i="2"/>
  <c r="BI201" i="2"/>
  <c r="BH201" i="2"/>
  <c r="BG201" i="2"/>
  <c r="BF201" i="2"/>
  <c r="X201" i="2"/>
  <c r="V201" i="2"/>
  <c r="T201" i="2"/>
  <c r="P201" i="2"/>
  <c r="BI199" i="2"/>
  <c r="BH199" i="2"/>
  <c r="BG199" i="2"/>
  <c r="BF199" i="2"/>
  <c r="X199" i="2"/>
  <c r="V199" i="2"/>
  <c r="T199" i="2"/>
  <c r="P199" i="2"/>
  <c r="BI197" i="2"/>
  <c r="BH197" i="2"/>
  <c r="BG197" i="2"/>
  <c r="BF197" i="2"/>
  <c r="X197" i="2"/>
  <c r="V197" i="2"/>
  <c r="T197" i="2"/>
  <c r="P197" i="2"/>
  <c r="BI194" i="2"/>
  <c r="BH194" i="2"/>
  <c r="BG194" i="2"/>
  <c r="BF194" i="2"/>
  <c r="X194" i="2"/>
  <c r="X193" i="2" s="1"/>
  <c r="V194" i="2"/>
  <c r="V193" i="2" s="1"/>
  <c r="T194" i="2"/>
  <c r="T193" i="2" s="1"/>
  <c r="P194" i="2"/>
  <c r="BI191" i="2"/>
  <c r="BH191" i="2"/>
  <c r="BG191" i="2"/>
  <c r="BF191" i="2"/>
  <c r="X191" i="2"/>
  <c r="V191" i="2"/>
  <c r="T191" i="2"/>
  <c r="P191" i="2"/>
  <c r="BK191" i="2" s="1"/>
  <c r="BI189" i="2"/>
  <c r="BH189" i="2"/>
  <c r="BG189" i="2"/>
  <c r="BF189" i="2"/>
  <c r="X189" i="2"/>
  <c r="V189" i="2"/>
  <c r="T189" i="2"/>
  <c r="P189" i="2"/>
  <c r="BK189" i="2" s="1"/>
  <c r="BI187" i="2"/>
  <c r="BH187" i="2"/>
  <c r="BG187" i="2"/>
  <c r="BF187" i="2"/>
  <c r="X187" i="2"/>
  <c r="V187" i="2"/>
  <c r="T187" i="2"/>
  <c r="P187" i="2"/>
  <c r="BK187" i="2" s="1"/>
  <c r="BI185" i="2"/>
  <c r="BH185" i="2"/>
  <c r="BG185" i="2"/>
  <c r="BF185" i="2"/>
  <c r="X185" i="2"/>
  <c r="V185" i="2"/>
  <c r="T185" i="2"/>
  <c r="P185" i="2"/>
  <c r="K185" i="2" s="1"/>
  <c r="BE185" i="2" s="1"/>
  <c r="BI183" i="2"/>
  <c r="BH183" i="2"/>
  <c r="BG183" i="2"/>
  <c r="BF183" i="2"/>
  <c r="X183" i="2"/>
  <c r="V183" i="2"/>
  <c r="T183" i="2"/>
  <c r="P183" i="2"/>
  <c r="K183" i="2" s="1"/>
  <c r="BE183" i="2" s="1"/>
  <c r="BI179" i="2"/>
  <c r="BH179" i="2"/>
  <c r="BG179" i="2"/>
  <c r="BF179" i="2"/>
  <c r="X179" i="2"/>
  <c r="V179" i="2"/>
  <c r="T179" i="2"/>
  <c r="P179" i="2"/>
  <c r="BI177" i="2"/>
  <c r="BH177" i="2"/>
  <c r="BG177" i="2"/>
  <c r="BF177" i="2"/>
  <c r="X177" i="2"/>
  <c r="V177" i="2"/>
  <c r="T177" i="2"/>
  <c r="P177" i="2"/>
  <c r="BI173" i="2"/>
  <c r="BH173" i="2"/>
  <c r="BG173" i="2"/>
  <c r="BF173" i="2"/>
  <c r="X173" i="2"/>
  <c r="V173" i="2"/>
  <c r="T173" i="2"/>
  <c r="P173" i="2"/>
  <c r="BI166" i="2"/>
  <c r="BH166" i="2"/>
  <c r="BG166" i="2"/>
  <c r="BF166" i="2"/>
  <c r="X166" i="2"/>
  <c r="V166" i="2"/>
  <c r="T166" i="2"/>
  <c r="P166" i="2"/>
  <c r="BI163" i="2"/>
  <c r="BH163" i="2"/>
  <c r="BG163" i="2"/>
  <c r="BF163" i="2"/>
  <c r="X163" i="2"/>
  <c r="V163" i="2"/>
  <c r="T163" i="2"/>
  <c r="P163" i="2"/>
  <c r="BI160" i="2"/>
  <c r="BH160" i="2"/>
  <c r="BG160" i="2"/>
  <c r="BF160" i="2"/>
  <c r="X160" i="2"/>
  <c r="V160" i="2"/>
  <c r="T160" i="2"/>
  <c r="P160" i="2"/>
  <c r="BI157" i="2"/>
  <c r="BH157" i="2"/>
  <c r="BG157" i="2"/>
  <c r="BF157" i="2"/>
  <c r="X157" i="2"/>
  <c r="V157" i="2"/>
  <c r="T157" i="2"/>
  <c r="P157" i="2"/>
  <c r="BI153" i="2"/>
  <c r="BH153" i="2"/>
  <c r="BG153" i="2"/>
  <c r="BF153" i="2"/>
  <c r="X153" i="2"/>
  <c r="V153" i="2"/>
  <c r="T153" i="2"/>
  <c r="P153" i="2"/>
  <c r="BI150" i="2"/>
  <c r="BH150" i="2"/>
  <c r="BG150" i="2"/>
  <c r="BF150" i="2"/>
  <c r="X150" i="2"/>
  <c r="V150" i="2"/>
  <c r="T150" i="2"/>
  <c r="P150" i="2"/>
  <c r="BI146" i="2"/>
  <c r="BH146" i="2"/>
  <c r="BG146" i="2"/>
  <c r="BF146" i="2"/>
  <c r="X146" i="2"/>
  <c r="V146" i="2"/>
  <c r="T146" i="2"/>
  <c r="P146" i="2"/>
  <c r="K146" i="2" s="1"/>
  <c r="BE146" i="2" s="1"/>
  <c r="BI142" i="2"/>
  <c r="BH142" i="2"/>
  <c r="BG142" i="2"/>
  <c r="BF142" i="2"/>
  <c r="X142" i="2"/>
  <c r="V142" i="2"/>
  <c r="T142" i="2"/>
  <c r="P142" i="2"/>
  <c r="BI138" i="2"/>
  <c r="BH138" i="2"/>
  <c r="BG138" i="2"/>
  <c r="BF138" i="2"/>
  <c r="X138" i="2"/>
  <c r="V138" i="2"/>
  <c r="T138" i="2"/>
  <c r="P138" i="2"/>
  <c r="BI131" i="2"/>
  <c r="BH131" i="2"/>
  <c r="BG131" i="2"/>
  <c r="BF131" i="2"/>
  <c r="X131" i="2"/>
  <c r="V131" i="2"/>
  <c r="T131" i="2"/>
  <c r="P131" i="2"/>
  <c r="BI127" i="2"/>
  <c r="BH127" i="2"/>
  <c r="BG127" i="2"/>
  <c r="BF127" i="2"/>
  <c r="X127" i="2"/>
  <c r="V127" i="2"/>
  <c r="T127" i="2"/>
  <c r="P127" i="2"/>
  <c r="BI124" i="2"/>
  <c r="BH124" i="2"/>
  <c r="BG124" i="2"/>
  <c r="BF124" i="2"/>
  <c r="X124" i="2"/>
  <c r="V124" i="2"/>
  <c r="T124" i="2"/>
  <c r="P124" i="2"/>
  <c r="K124" i="2" s="1"/>
  <c r="BE124" i="2" s="1"/>
  <c r="F115" i="2"/>
  <c r="E113" i="2"/>
  <c r="F89" i="2"/>
  <c r="E87" i="2"/>
  <c r="J24" i="2"/>
  <c r="E24" i="2"/>
  <c r="J118" i="2" s="1"/>
  <c r="J23" i="2"/>
  <c r="J21" i="2"/>
  <c r="E21" i="2"/>
  <c r="J117" i="2" s="1"/>
  <c r="J20" i="2"/>
  <c r="J18" i="2"/>
  <c r="E18" i="2"/>
  <c r="F92" i="2" s="1"/>
  <c r="J17" i="2"/>
  <c r="J15" i="2"/>
  <c r="E15" i="2"/>
  <c r="F91" i="2" s="1"/>
  <c r="J14" i="2"/>
  <c r="J12" i="2"/>
  <c r="J115" i="2"/>
  <c r="E7" i="2"/>
  <c r="E111" i="2" s="1"/>
  <c r="L90" i="1"/>
  <c r="AM90" i="1"/>
  <c r="AM89" i="1"/>
  <c r="L89" i="1"/>
  <c r="AM87" i="1"/>
  <c r="L87" i="1"/>
  <c r="L85" i="1"/>
  <c r="L84" i="1"/>
  <c r="R130" i="4"/>
  <c r="Q244" i="3"/>
  <c r="R236" i="3"/>
  <c r="R233" i="3"/>
  <c r="Q225" i="3"/>
  <c r="Q219" i="3"/>
  <c r="R211" i="3"/>
  <c r="R205" i="3"/>
  <c r="R197" i="3"/>
  <c r="Q188" i="3"/>
  <c r="R182" i="3"/>
  <c r="R179" i="3"/>
  <c r="Q147" i="3"/>
  <c r="Q143" i="3"/>
  <c r="R135" i="3"/>
  <c r="R127" i="3"/>
  <c r="Q201" i="2"/>
  <c r="R185" i="2"/>
  <c r="R183" i="2"/>
  <c r="Q173" i="2"/>
  <c r="R163" i="2"/>
  <c r="Q127" i="2"/>
  <c r="R124" i="4"/>
  <c r="Q124" i="4"/>
  <c r="R122" i="4"/>
  <c r="Q122" i="4"/>
  <c r="R119" i="4"/>
  <c r="Q119" i="4"/>
  <c r="R240" i="3"/>
  <c r="Q230" i="3"/>
  <c r="Q227" i="3"/>
  <c r="Q217" i="3"/>
  <c r="R209" i="3"/>
  <c r="Q205" i="3"/>
  <c r="Q194" i="3"/>
  <c r="Q191" i="3"/>
  <c r="Q182" i="3"/>
  <c r="Q165" i="3"/>
  <c r="R160" i="3"/>
  <c r="R150" i="3"/>
  <c r="R139" i="3"/>
  <c r="Q131" i="3"/>
  <c r="Q205" i="2"/>
  <c r="Q197" i="2"/>
  <c r="Q191" i="2"/>
  <c r="Q185" i="2"/>
  <c r="R177" i="2"/>
  <c r="Q236" i="3"/>
  <c r="R225" i="3"/>
  <c r="R201" i="3"/>
  <c r="R188" i="3"/>
  <c r="Q160" i="3"/>
  <c r="Q157" i="3"/>
  <c r="R147" i="3"/>
  <c r="R197" i="2"/>
  <c r="R194" i="2"/>
  <c r="R191" i="2"/>
  <c r="Q189" i="2"/>
  <c r="Q183" i="2"/>
  <c r="Q166" i="2"/>
  <c r="Q157" i="2"/>
  <c r="Q153" i="2"/>
  <c r="R138" i="2"/>
  <c r="Q124" i="2"/>
  <c r="Q130" i="4"/>
  <c r="R244" i="3"/>
  <c r="Q240" i="3"/>
  <c r="R219" i="3"/>
  <c r="R194" i="3"/>
  <c r="Q184" i="3"/>
  <c r="Q175" i="3"/>
  <c r="R153" i="3"/>
  <c r="Q127" i="3"/>
  <c r="R199" i="2"/>
  <c r="Q194" i="2"/>
  <c r="Q187" i="2"/>
  <c r="R153" i="2"/>
  <c r="R146" i="2"/>
  <c r="R217" i="3"/>
  <c r="Q211" i="3"/>
  <c r="Q201" i="3"/>
  <c r="Q179" i="3"/>
  <c r="R131" i="3"/>
  <c r="R205" i="2"/>
  <c r="R201" i="2"/>
  <c r="Q179" i="2"/>
  <c r="R173" i="2"/>
  <c r="Q163" i="2"/>
  <c r="R157" i="2"/>
  <c r="R150" i="2"/>
  <c r="Q146" i="2"/>
  <c r="R142" i="2"/>
  <c r="Q138" i="2"/>
  <c r="Q131" i="2"/>
  <c r="R124" i="2"/>
  <c r="Q199" i="2"/>
  <c r="Q177" i="2"/>
  <c r="R166" i="2"/>
  <c r="Q160" i="2"/>
  <c r="Q150" i="2"/>
  <c r="R131" i="2"/>
  <c r="Q233" i="3"/>
  <c r="R230" i="3"/>
  <c r="R227" i="3"/>
  <c r="Q209" i="3"/>
  <c r="Q197" i="3"/>
  <c r="R191" i="3"/>
  <c r="R184" i="3"/>
  <c r="R175" i="3"/>
  <c r="R165" i="3"/>
  <c r="R157" i="3"/>
  <c r="Q153" i="3"/>
  <c r="Q150" i="3"/>
  <c r="R143" i="3"/>
  <c r="Q139" i="3"/>
  <c r="Q135" i="3"/>
  <c r="R189" i="2"/>
  <c r="R187" i="2"/>
  <c r="R179" i="2"/>
  <c r="R160" i="2"/>
  <c r="Q142" i="2"/>
  <c r="R127" i="2"/>
  <c r="AU94" i="1"/>
  <c r="K225" i="3"/>
  <c r="BE225" i="3" s="1"/>
  <c r="BK211" i="3"/>
  <c r="BK182" i="3"/>
  <c r="K131" i="3"/>
  <c r="BE131" i="3" s="1"/>
  <c r="BK177" i="2"/>
  <c r="K244" i="3"/>
  <c r="BE244" i="3"/>
  <c r="BK205" i="3"/>
  <c r="BK165" i="3"/>
  <c r="BK157" i="3"/>
  <c r="BK150" i="3"/>
  <c r="K139" i="3"/>
  <c r="BE139" i="3"/>
  <c r="K127" i="3"/>
  <c r="BE127" i="3"/>
  <c r="K166" i="2"/>
  <c r="BE166" i="2" s="1"/>
  <c r="BK130" i="4"/>
  <c r="BK122" i="4"/>
  <c r="K240" i="3"/>
  <c r="BE240" i="3"/>
  <c r="K230" i="3"/>
  <c r="BE230" i="3" s="1"/>
  <c r="K184" i="3"/>
  <c r="BE184" i="3" s="1"/>
  <c r="BK179" i="3"/>
  <c r="K153" i="3"/>
  <c r="BE153" i="3" s="1"/>
  <c r="BK124" i="4"/>
  <c r="K236" i="3"/>
  <c r="BE236" i="3"/>
  <c r="K233" i="3"/>
  <c r="BE233" i="3" s="1"/>
  <c r="K227" i="3"/>
  <c r="BE227" i="3"/>
  <c r="K219" i="3"/>
  <c r="BE219" i="3"/>
  <c r="K197" i="3"/>
  <c r="BE197" i="3"/>
  <c r="K175" i="3"/>
  <c r="BE175" i="3" s="1"/>
  <c r="BK147" i="3"/>
  <c r="BK201" i="2"/>
  <c r="BK131" i="2"/>
  <c r="BK119" i="4"/>
  <c r="K201" i="3"/>
  <c r="BE201" i="3"/>
  <c r="K143" i="3"/>
  <c r="BE143" i="3"/>
  <c r="K199" i="2"/>
  <c r="BE199" i="2"/>
  <c r="BK163" i="2"/>
  <c r="K157" i="2"/>
  <c r="BE157" i="2" s="1"/>
  <c r="BK150" i="2"/>
  <c r="K217" i="3"/>
  <c r="BE217" i="3" s="1"/>
  <c r="K209" i="3"/>
  <c r="BE209" i="3"/>
  <c r="K191" i="3"/>
  <c r="BE191" i="3" s="1"/>
  <c r="BK160" i="3"/>
  <c r="BK135" i="3"/>
  <c r="BK205" i="2"/>
  <c r="BK197" i="2"/>
  <c r="K160" i="2"/>
  <c r="BE160" i="2" s="1"/>
  <c r="K153" i="2"/>
  <c r="BE153" i="2" s="1"/>
  <c r="BK138" i="2"/>
  <c r="BK194" i="3"/>
  <c r="K188" i="3"/>
  <c r="BE188" i="3" s="1"/>
  <c r="BK194" i="2"/>
  <c r="BK193" i="2" s="1"/>
  <c r="K193" i="2" s="1"/>
  <c r="K100" i="2" s="1"/>
  <c r="K179" i="2"/>
  <c r="BE179" i="2" s="1"/>
  <c r="BK173" i="2"/>
  <c r="BK142" i="2"/>
  <c r="K127" i="2"/>
  <c r="BE127" i="2" s="1"/>
  <c r="Q123" i="2" l="1"/>
  <c r="I98" i="2" s="1"/>
  <c r="R182" i="2"/>
  <c r="J99" i="2" s="1"/>
  <c r="X196" i="2"/>
  <c r="X126" i="3"/>
  <c r="X125" i="3"/>
  <c r="X124" i="3"/>
  <c r="X123" i="3" s="1"/>
  <c r="T164" i="3"/>
  <c r="BK118" i="4"/>
  <c r="K118" i="4" s="1"/>
  <c r="K97" i="4" s="1"/>
  <c r="T182" i="2"/>
  <c r="T122" i="2" s="1"/>
  <c r="Q235" i="3"/>
  <c r="I103" i="3"/>
  <c r="T118" i="4"/>
  <c r="T117" i="4"/>
  <c r="AW97" i="1" s="1"/>
  <c r="X123" i="2"/>
  <c r="X182" i="2"/>
  <c r="X122" i="2" s="1"/>
  <c r="X121" i="2" s="1"/>
  <c r="R196" i="2"/>
  <c r="J101" i="2" s="1"/>
  <c r="V118" i="4"/>
  <c r="V117" i="4" s="1"/>
  <c r="V123" i="2"/>
  <c r="Q182" i="2"/>
  <c r="I99" i="2"/>
  <c r="V196" i="2"/>
  <c r="Q126" i="3"/>
  <c r="T123" i="2"/>
  <c r="V182" i="2"/>
  <c r="Q196" i="2"/>
  <c r="I101" i="2"/>
  <c r="T126" i="3"/>
  <c r="T125" i="3"/>
  <c r="R126" i="3"/>
  <c r="J99" i="3" s="1"/>
  <c r="V164" i="3"/>
  <c r="Q164" i="3"/>
  <c r="I100" i="3" s="1"/>
  <c r="V208" i="3"/>
  <c r="Q208" i="3"/>
  <c r="I101" i="3" s="1"/>
  <c r="V235" i="3"/>
  <c r="R235" i="3"/>
  <c r="J103" i="3"/>
  <c r="X118" i="4"/>
  <c r="X117" i="4" s="1"/>
  <c r="R123" i="2"/>
  <c r="T196" i="2"/>
  <c r="V126" i="3"/>
  <c r="V125" i="3"/>
  <c r="V124" i="3" s="1"/>
  <c r="V123" i="3" s="1"/>
  <c r="X164" i="3"/>
  <c r="R164" i="3"/>
  <c r="J100" i="3"/>
  <c r="T208" i="3"/>
  <c r="X208" i="3"/>
  <c r="R208" i="3"/>
  <c r="J101" i="3" s="1"/>
  <c r="T235" i="3"/>
  <c r="X235" i="3"/>
  <c r="Q118" i="4"/>
  <c r="I97" i="4"/>
  <c r="R118" i="4"/>
  <c r="R117" i="4"/>
  <c r="J96" i="4"/>
  <c r="K31" i="4" s="1"/>
  <c r="AT97" i="1" s="1"/>
  <c r="J91" i="2"/>
  <c r="E85" i="3"/>
  <c r="J92" i="3"/>
  <c r="F120" i="3"/>
  <c r="J89" i="2"/>
  <c r="F118" i="2"/>
  <c r="R193" i="2"/>
  <c r="J100" i="2"/>
  <c r="J92" i="2"/>
  <c r="J89" i="3"/>
  <c r="E85" i="2"/>
  <c r="F117" i="2"/>
  <c r="F119" i="3"/>
  <c r="J92" i="4"/>
  <c r="J111" i="4"/>
  <c r="J113" i="4"/>
  <c r="F114" i="4"/>
  <c r="J119" i="3"/>
  <c r="E85" i="4"/>
  <c r="F91" i="4"/>
  <c r="Q232" i="3"/>
  <c r="I102" i="3"/>
  <c r="R232" i="3"/>
  <c r="J102" i="3" s="1"/>
  <c r="Q193" i="2"/>
  <c r="I100" i="2" s="1"/>
  <c r="K36" i="4"/>
  <c r="AY97" i="1"/>
  <c r="F36" i="2"/>
  <c r="BC95" i="1" s="1"/>
  <c r="F39" i="4"/>
  <c r="BF97" i="1" s="1"/>
  <c r="BK127" i="2"/>
  <c r="BK166" i="2"/>
  <c r="BK199" i="2"/>
  <c r="BK196" i="2"/>
  <c r="K196" i="2"/>
  <c r="K101" i="2"/>
  <c r="K150" i="3"/>
  <c r="BE150" i="3"/>
  <c r="K165" i="3"/>
  <c r="BE165" i="3" s="1"/>
  <c r="BK201" i="3"/>
  <c r="K150" i="2"/>
  <c r="BE150" i="2"/>
  <c r="K205" i="3"/>
  <c r="BE205" i="3" s="1"/>
  <c r="BK153" i="3"/>
  <c r="K138" i="2"/>
  <c r="BE138" i="2"/>
  <c r="BK139" i="3"/>
  <c r="BK230" i="3"/>
  <c r="K124" i="4"/>
  <c r="BE124" i="4"/>
  <c r="F38" i="4"/>
  <c r="BE97" i="1" s="1"/>
  <c r="F37" i="2"/>
  <c r="BD95" i="1" s="1"/>
  <c r="F38" i="3"/>
  <c r="BE96" i="1" s="1"/>
  <c r="K147" i="3"/>
  <c r="BE147" i="3"/>
  <c r="BK191" i="3"/>
  <c r="BK225" i="3"/>
  <c r="BK153" i="2"/>
  <c r="BK183" i="2"/>
  <c r="K197" i="2"/>
  <c r="BE197" i="2"/>
  <c r="BK240" i="3"/>
  <c r="K182" i="3"/>
  <c r="BE182" i="3" s="1"/>
  <c r="K122" i="4"/>
  <c r="BE122" i="4"/>
  <c r="K36" i="3"/>
  <c r="AY96" i="1" s="1"/>
  <c r="K36" i="2"/>
  <c r="AY95" i="1" s="1"/>
  <c r="BK146" i="2"/>
  <c r="K173" i="2"/>
  <c r="BE173" i="2" s="1"/>
  <c r="K201" i="2"/>
  <c r="BE201" i="2"/>
  <c r="BK131" i="3"/>
  <c r="K160" i="3"/>
  <c r="BE160" i="3"/>
  <c r="BK184" i="3"/>
  <c r="K211" i="3"/>
  <c r="BE211" i="3" s="1"/>
  <c r="BK179" i="2"/>
  <c r="BK185" i="2"/>
  <c r="BK182" i="2" s="1"/>
  <c r="K182" i="2" s="1"/>
  <c r="K99" i="2" s="1"/>
  <c r="BK233" i="3"/>
  <c r="BK232" i="3" s="1"/>
  <c r="K232" i="3" s="1"/>
  <c r="K102" i="3" s="1"/>
  <c r="BK188" i="3"/>
  <c r="K130" i="4"/>
  <c r="BE130" i="4"/>
  <c r="F36" i="4"/>
  <c r="BC97" i="1"/>
  <c r="F39" i="3"/>
  <c r="BF96" i="1" s="1"/>
  <c r="F39" i="2"/>
  <c r="BF95" i="1"/>
  <c r="F37" i="3"/>
  <c r="BD96" i="1" s="1"/>
  <c r="BK124" i="2"/>
  <c r="K142" i="2"/>
  <c r="BE142" i="2" s="1"/>
  <c r="K163" i="2"/>
  <c r="BE163" i="2"/>
  <c r="K189" i="2"/>
  <c r="BE189" i="2"/>
  <c r="K205" i="2"/>
  <c r="BE205" i="2"/>
  <c r="K135" i="3"/>
  <c r="BE135" i="3" s="1"/>
  <c r="K157" i="3"/>
  <c r="BE157" i="3"/>
  <c r="BK175" i="3"/>
  <c r="BK197" i="3"/>
  <c r="BK236" i="3"/>
  <c r="BK157" i="2"/>
  <c r="K194" i="2"/>
  <c r="BE194" i="2" s="1"/>
  <c r="BK209" i="3"/>
  <c r="BK127" i="3"/>
  <c r="BK227" i="3"/>
  <c r="BK217" i="3"/>
  <c r="F38" i="2"/>
  <c r="BE95" i="1" s="1"/>
  <c r="F36" i="3"/>
  <c r="BC96" i="1" s="1"/>
  <c r="F37" i="4"/>
  <c r="BD97" i="1"/>
  <c r="K131" i="2"/>
  <c r="BE131" i="2"/>
  <c r="BK160" i="2"/>
  <c r="K187" i="2"/>
  <c r="BE187" i="2"/>
  <c r="K191" i="2"/>
  <c r="BE191" i="2" s="1"/>
  <c r="K194" i="3"/>
  <c r="BE194" i="3"/>
  <c r="BK219" i="3"/>
  <c r="BK143" i="3"/>
  <c r="K177" i="2"/>
  <c r="BE177" i="2"/>
  <c r="BK244" i="3"/>
  <c r="K119" i="4"/>
  <c r="BE119" i="4"/>
  <c r="K179" i="3"/>
  <c r="BE179" i="3"/>
  <c r="R122" i="2" l="1"/>
  <c r="R121" i="2"/>
  <c r="J96" i="2"/>
  <c r="K31" i="2" s="1"/>
  <c r="AT95" i="1" s="1"/>
  <c r="T124" i="3"/>
  <c r="T123" i="3"/>
  <c r="AW96" i="1"/>
  <c r="Q125" i="3"/>
  <c r="Q124" i="3"/>
  <c r="Q123" i="3" s="1"/>
  <c r="I96" i="3" s="1"/>
  <c r="K30" i="3" s="1"/>
  <c r="AS96" i="1" s="1"/>
  <c r="T121" i="2"/>
  <c r="AW95" i="1"/>
  <c r="V122" i="2"/>
  <c r="V121" i="2"/>
  <c r="I99" i="3"/>
  <c r="R125" i="3"/>
  <c r="R124" i="3"/>
  <c r="R123" i="3" s="1"/>
  <c r="J96" i="3" s="1"/>
  <c r="K31" i="3" s="1"/>
  <c r="AT96" i="1" s="1"/>
  <c r="BK117" i="4"/>
  <c r="K117" i="4"/>
  <c r="K96" i="4"/>
  <c r="Q117" i="4"/>
  <c r="I96" i="4" s="1"/>
  <c r="K30" i="4" s="1"/>
  <c r="AS97" i="1" s="1"/>
  <c r="J98" i="2"/>
  <c r="Q122" i="2"/>
  <c r="Q121" i="2" s="1"/>
  <c r="I96" i="2" s="1"/>
  <c r="K30" i="2" s="1"/>
  <c r="AS95" i="1" s="1"/>
  <c r="J97" i="4"/>
  <c r="BK123" i="2"/>
  <c r="K123" i="2" s="1"/>
  <c r="K98" i="2" s="1"/>
  <c r="BK126" i="3"/>
  <c r="K126" i="3" s="1"/>
  <c r="K99" i="3" s="1"/>
  <c r="BK208" i="3"/>
  <c r="K208" i="3"/>
  <c r="K101" i="3"/>
  <c r="BK164" i="3"/>
  <c r="K164" i="3"/>
  <c r="K100" i="3"/>
  <c r="BK235" i="3"/>
  <c r="K235" i="3"/>
  <c r="K103" i="3" s="1"/>
  <c r="K35" i="2"/>
  <c r="AX95" i="1" s="1"/>
  <c r="AV95" i="1" s="1"/>
  <c r="F35" i="4"/>
  <c r="BB97" i="1" s="1"/>
  <c r="K35" i="4"/>
  <c r="AX97" i="1"/>
  <c r="AV97" i="1" s="1"/>
  <c r="F35" i="3"/>
  <c r="BB96" i="1" s="1"/>
  <c r="BE94" i="1"/>
  <c r="W32" i="1" s="1"/>
  <c r="BF94" i="1"/>
  <c r="W33" i="1" s="1"/>
  <c r="BC94" i="1"/>
  <c r="W30" i="1" s="1"/>
  <c r="K35" i="3"/>
  <c r="AX96" i="1" s="1"/>
  <c r="AV96" i="1" s="1"/>
  <c r="BD94" i="1"/>
  <c r="AZ94" i="1" s="1"/>
  <c r="F35" i="2"/>
  <c r="BB95" i="1"/>
  <c r="I97" i="2" l="1"/>
  <c r="J97" i="2"/>
  <c r="I98" i="3"/>
  <c r="BK125" i="3"/>
  <c r="BK124" i="3"/>
  <c r="K124" i="3" s="1"/>
  <c r="K97" i="3" s="1"/>
  <c r="BK122" i="2"/>
  <c r="K122" i="2" s="1"/>
  <c r="K97" i="2" s="1"/>
  <c r="I97" i="3"/>
  <c r="J98" i="3"/>
  <c r="J97" i="3"/>
  <c r="AW94" i="1"/>
  <c r="AT94" i="1"/>
  <c r="BB94" i="1"/>
  <c r="W29" i="1" s="1"/>
  <c r="AS94" i="1"/>
  <c r="K32" i="4"/>
  <c r="AG97" i="1"/>
  <c r="AN97" i="1"/>
  <c r="AY94" i="1"/>
  <c r="AK30" i="1" s="1"/>
  <c r="W31" i="1"/>
  <c r="BA94" i="1"/>
  <c r="BK121" i="2" l="1"/>
  <c r="K121" i="2"/>
  <c r="K96" i="2"/>
  <c r="BK123" i="3"/>
  <c r="K123" i="3" s="1"/>
  <c r="K32" i="3" s="1"/>
  <c r="AG96" i="1" s="1"/>
  <c r="AN96" i="1" s="1"/>
  <c r="K125" i="3"/>
  <c r="K98" i="3" s="1"/>
  <c r="K41" i="4"/>
  <c r="AX94" i="1"/>
  <c r="AK29" i="1" s="1"/>
  <c r="K96" i="3" l="1"/>
  <c r="K41" i="3"/>
  <c r="AV94" i="1"/>
  <c r="K32" i="2"/>
  <c r="AG95" i="1" s="1"/>
  <c r="AN95" i="1" s="1"/>
  <c r="K41" i="2" l="1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<sst xmlns="http://schemas.openxmlformats.org/spreadsheetml/2006/main" count="2219" uniqueCount="428">
  <si>
    <t>Export Komplet</t>
  </si>
  <si>
    <t/>
  </si>
  <si>
    <t>2.0</t>
  </si>
  <si>
    <t>ZAMOK</t>
  </si>
  <si>
    <t>False</t>
  </si>
  <si>
    <t>True</t>
  </si>
  <si>
    <t>{84e8adb8-584d-48c0-9c8a-c6e58956d71d}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</si>
  <si>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</si>
  <si>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</si>
  <si>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</si>
  <si>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</si>
  <si>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</si>
  <si>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</si>
  <si>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</si>
  <si>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</si>
  <si>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A34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</si>
  <si>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</si>
  <si>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</si>
  <si>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Bojkovice - Slavičín</t>
  </si>
  <si>
    <t>KSO:</t>
  </si>
  <si>
    <t>CC-CZ:</t>
  </si>
  <si>
    <t>Místo:</t>
  </si>
  <si>
    <t>TO Kunovice</t>
  </si>
  <si>
    <t>Datum:</t>
  </si>
  <si>
    <t>Zadavatel:</t>
  </si>
  <si>
    <t>IČ:</t>
  </si>
  <si>
    <t>709 94 234</t>
  </si>
  <si>
    <t>Správa železnic, s.o.;Dlážděná 1003/7, PSČ 110 00</t>
  </si>
  <si>
    <t>DIČ: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</si>
  <si>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</si>
  <si>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</si>
  <si>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</si>
  <si>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</si>
  <si>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</si>
  <si>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</si>
  <si>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</si>
  <si>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</si>
  <si>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</si>
  <si>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</si>
  <si>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</si>
  <si>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</si>
  <si>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</si>
  <si>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</si>
  <si>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</si>
  <si>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</si>
  <si>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</si>
  <si>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</si>
  <si>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</si>
  <si>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</si>
  <si>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</si>
  <si>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</si>
  <si>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</si>
  <si>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</si>
  <si>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</si>
  <si>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</si>
  <si>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</si>
  <si>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</si>
  <si>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</si>
  <si>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</si>
  <si>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</si>
  <si>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</si>
  <si>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</si>
  <si>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</si>
  <si>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</si>
  <si>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</si>
  <si>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</si>
  <si>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</si>
  <si>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</si>
  <si>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</si>
  <si>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</si>
  <si>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</si>
  <si>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</si>
  <si>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</si>
  <si>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</si>
  <si>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</si>
  <si>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</si>
  <si>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</si>
  <si>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</si>
  <si>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</si>
  <si>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</si>
  <si>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</si>
  <si>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</si>
  <si>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</si>
  <si>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Hostětín - Slavičín</t>
  </si>
  <si>
    <t>STA</t>
  </si>
  <si>
    <t>1</t>
  </si>
  <si>
    <t>{9d161551-0432-4221-ad51-471ef8cc0b8a}</t>
  </si>
  <si>
    <t>2</t>
  </si>
  <si>
    <t>SO02</t>
  </si>
  <si>
    <t>Pitín - Hostětín</t>
  </si>
  <si>
    <t>{cf92cc70-823f-44b4-a5ed-1e092dfd9aa6}</t>
  </si>
  <si>
    <t>VRN</t>
  </si>
  <si>
    <t>{4be4feba-aa5b-4c70-8c7f-5147397cd316}</t>
  </si>
  <si>
    <t>KRYCÍ LIST SOUPISU PRACÍ</t>
  </si>
  <si>
    <t>Objekt:</t>
  </si>
  <si>
    <t>SO01 - Hostětín - Slavičín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</si>
  <si>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</si>
  <si>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</si>
  <si>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</si>
  <si>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</si>
  <si>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</si>
  <si>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</si>
  <si>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</si>
  <si>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</si>
  <si>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</si>
  <si>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</si>
  <si>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</si>
  <si>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SŽ - Materiál - Správa železnic</t>
  </si>
  <si>
    <t xml:space="preserve">    M - Práce a dodávky M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</si>
  <si>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</si>
  <si>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</si>
  <si>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</si>
  <si>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</si>
  <si>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</si>
  <si>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</si>
  <si>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</si>
  <si>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</si>
  <si>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</si>
  <si>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</si>
  <si>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</si>
  <si>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</si>
  <si>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</si>
  <si>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</si>
  <si>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</si>
  <si>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</si>
  <si>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</si>
  <si>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</si>
  <si>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</si>
  <si>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</si>
  <si>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</si>
  <si>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</si>
  <si>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</si>
  <si>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</si>
  <si>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5905105030</t>
  </si>
  <si>
    <t>Doplnění KL kamenivem souvisle strojně v koleji</t>
  </si>
  <si>
    <t>m3</t>
  </si>
  <si>
    <t>Sborník UOŽI 01 2021</t>
  </si>
  <si>
    <t>4</t>
  </si>
  <si>
    <t>545628700</t>
  </si>
  <si>
    <t>PP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</si>
  <si>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</si>
  <si>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PSC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</si>
  <si>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</si>
  <si>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5905115010</t>
  </si>
  <si>
    <t>Příplatek za úpravu nadvýšení KL v oblouku o malém poloměru</t>
  </si>
  <si>
    <t>m</t>
  </si>
  <si>
    <t>-593627453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</si>
  <si>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</si>
  <si>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Poznámka k souboru cen:_x000D_
1. V cenách jsou započteny náklady na úpravu nadvýšení KL ručně. 2. V cenách nejsou obsaženy náklady na doplnění a zřízení nadvýšení z vozů a na dodávku kameniva.</t>
  </si>
  <si>
    <t>P</t>
  </si>
  <si>
    <t>Poznámka k položce:_x000D_
Kilometr koleje=km</t>
  </si>
  <si>
    <t>3</t>
  </si>
  <si>
    <t>5907020410</t>
  </si>
  <si>
    <t>Souvislá výměna kolejnic současně s výměnou kompletů a pryžové podložky tv. S49 rozdělení "c"</t>
  </si>
  <si>
    <t>643861798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</si>
  <si>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</si>
  <si>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</si>
  <si>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</si>
  <si>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VV</t>
  </si>
  <si>
    <t>2350</t>
  </si>
  <si>
    <t>970</t>
  </si>
  <si>
    <t>Součet</t>
  </si>
  <si>
    <t>5907050120</t>
  </si>
  <si>
    <t>Dělení kolejnic kyslíkem soustavy S49 nebo T</t>
  </si>
  <si>
    <t>kus</t>
  </si>
  <si>
    <t>-2093760257</t>
  </si>
  <si>
    <t>Dělení kolejnic kyslíkem soustavy S49 nebo T. Poznámka: 1. V cenách jsou započteny náklady na manipulaci, podložení, označení a provedení řezu kolejnice.</t>
  </si>
  <si>
    <t>Poznámka k souboru cen:_x000D_
1. V cenách jsou započteny náklady na manipulaci, podložení, označení a provedení řezu kolejnice.</t>
  </si>
  <si>
    <t>Poznámka k položce:_x000D_
Řez=kus</t>
  </si>
  <si>
    <t>5908005430</t>
  </si>
  <si>
    <t>Demontáž spojek tv. S49</t>
  </si>
  <si>
    <t>styk</t>
  </si>
  <si>
    <t>1064200142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</si>
  <si>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</si>
  <si>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souboru cen:_x000D_
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</si>
  <si>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</si>
  <si>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6</t>
  </si>
  <si>
    <t>5908056010</t>
  </si>
  <si>
    <t>Příplatek za kompletaci na úložišti ŽS4</t>
  </si>
  <si>
    <t>-1404619629</t>
  </si>
  <si>
    <t>Příplatek za kompletaci na úložišti ŽS4. Poznámka: 1. V cenách jsou započteny i náklady na ošetření závitů antikorozním přípravkem, kompletaci nových nebo užitých součástí a případnou manipulaci.</t>
  </si>
  <si>
    <t>Poznámka k souboru cen:_x000D_
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</si>
  <si>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</si>
  <si>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7</t>
  </si>
  <si>
    <t>5908070320</t>
  </si>
  <si>
    <t>Souvislé dotahování upevňovadel v koleji s protáčením závitů šrouby svěrkové rozdělení "c"</t>
  </si>
  <si>
    <t>km</t>
  </si>
  <si>
    <t>-1983158076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</si>
  <si>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</si>
  <si>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Poznámka k souboru cen:_x000D_
1. V cenách jsou započteny náklady na dotažení součástí doporučeným utahovacím momentem a ošetření součástí mazivem.</t>
  </si>
  <si>
    <t>8</t>
  </si>
  <si>
    <t>5909032020</t>
  </si>
  <si>
    <t>Přesná úprava GPK koleje směrové a výškové uspořádání pražce betonové</t>
  </si>
  <si>
    <t>1467377670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</si>
  <si>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</si>
  <si>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</si>
  <si>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9</t>
  </si>
  <si>
    <t>5910020030</t>
  </si>
  <si>
    <t>Svařování kolejnic termitem plný předehřev standardní spára svar sériový tv. S49</t>
  </si>
  <si>
    <t>svar</t>
  </si>
  <si>
    <t>-1503217621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</si>
  <si>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</si>
  <si>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</si>
  <si>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</t>
  </si>
  <si>
    <t>5910020130</t>
  </si>
  <si>
    <t>Svařování kolejnic termitem plný předehřev standardní spára svar jednotlivý tv. S49</t>
  </si>
  <si>
    <t>44482631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</si>
  <si>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</si>
  <si>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</t>
  </si>
  <si>
    <t>5910035030</t>
  </si>
  <si>
    <t>Dosažení dovolené upínací teploty v BK prodloužením kolejnicového pásu v koleji tv. S49</t>
  </si>
  <si>
    <t>1608256232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</si>
  <si>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</si>
  <si>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</si>
  <si>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12</t>
  </si>
  <si>
    <t>5910040210</t>
  </si>
  <si>
    <t>Umožnění volné dilatace kolejnice bez demontáže nebo montáže upevňovadel s osazením a odstraněním kluzných podložek rozdělení pražců "c"</t>
  </si>
  <si>
    <t>-276426317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</si>
  <si>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</si>
  <si>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</si>
  <si>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(1175+50+25)*2</t>
  </si>
  <si>
    <t>(485+50+25)*2</t>
  </si>
  <si>
    <t>13</t>
  </si>
  <si>
    <t>5910045010</t>
  </si>
  <si>
    <t>Zajištění polohy kolejnice bočními válečkovými opěrkami rozdělení pražců "c"</t>
  </si>
  <si>
    <t>400272417</t>
  </si>
  <si>
    <t>Zajištění polohy kolejnice bočními válečkovými opěrkami rozdělení pražců "c". Poznámka: 1. V cenách jsou započteny náklady na montáž a demontáž bočních opěrek v oblouku o malém poloměru.</t>
  </si>
  <si>
    <t>Poznámka k souboru cen:_x000D_
1. V cenách jsou započteny náklady na montáž a demontáž bočních opěrek v oblouku o malém poloměru.</t>
  </si>
  <si>
    <t>14</t>
  </si>
  <si>
    <t>5910135010</t>
  </si>
  <si>
    <t>Demontáž pražcové kotvy v koleji</t>
  </si>
  <si>
    <t>-36283144</t>
  </si>
  <si>
    <t>Demontáž pražcové kotvy v koleji.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</si>
  <si>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</si>
  <si>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</si>
  <si>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-801362805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</si>
  <si>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</si>
  <si>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Poznámka k souboru cen:_x000D_
1. V cenách jsou započteny náklady na odstranění kameniva, montáž, ošetření součásti mazivem a úpravu kameniva. 2. V cenách nejsou obsaženy náklady na dodávku materiálu.</t>
  </si>
  <si>
    <t>M - SŽ</t>
  </si>
  <si>
    <t>Materiál - Správa železnic</t>
  </si>
  <si>
    <t>18</t>
  </si>
  <si>
    <t>M</t>
  </si>
  <si>
    <t>5958128010</t>
  </si>
  <si>
    <t>Komplety ŽS 4 (šroub RS 1, matice M 24, podložka Fe6, svěrka ŽS4) - DODÁVKA SPRÁVY ŽELEZNIC</t>
  </si>
  <si>
    <t>-1764071740</t>
  </si>
  <si>
    <t>Komplety ŽS 4 (šroub RS 1, matice M 24, podložka Fe6, svěrka ŽS4)</t>
  </si>
  <si>
    <t>19</t>
  </si>
  <si>
    <t>5958116000</t>
  </si>
  <si>
    <t>Matice M24 - DODÁVKA SPRÁVY ŽELEZNIC</t>
  </si>
  <si>
    <t>-297837103</t>
  </si>
  <si>
    <t>Matice M24</t>
  </si>
  <si>
    <t>20</t>
  </si>
  <si>
    <t>5958134044</t>
  </si>
  <si>
    <t>Součásti upevňovací šroub svěrkový RS 1 (M24x80) - DODÁVKA SPRÁVY ŽELEZNIC</t>
  </si>
  <si>
    <t>738774440</t>
  </si>
  <si>
    <t>Součásti upevňovací šroub svěrkový RS 1 (M24x80)</t>
  </si>
  <si>
    <t>17</t>
  </si>
  <si>
    <t>5958158005</t>
  </si>
  <si>
    <t>Podložka pryžová pod patu kolejnice S49  183/126/6 - DODÁVKA SPRÁVY ŽELEZNIC</t>
  </si>
  <si>
    <t>-1500905179</t>
  </si>
  <si>
    <t>Podložka pryžová pod patu kolejnice S49  183/126/6</t>
  </si>
  <si>
    <t>5957201010</t>
  </si>
  <si>
    <t>Kolejnice užité tv. S49 - DODÁVKA SPRÁVY ŽELEZNIC</t>
  </si>
  <si>
    <t>2077432617</t>
  </si>
  <si>
    <t>Kolejnice užité tv. S49</t>
  </si>
  <si>
    <t>Práce a dodávky M</t>
  </si>
  <si>
    <t>16</t>
  </si>
  <si>
    <t>5955101000</t>
  </si>
  <si>
    <t>Kamenivo drcené štěrk frakce 31,5/63 třídy BI</t>
  </si>
  <si>
    <t>t</t>
  </si>
  <si>
    <t>256</t>
  </si>
  <si>
    <t>64</t>
  </si>
  <si>
    <t>888268960</t>
  </si>
  <si>
    <t>OST</t>
  </si>
  <si>
    <t>Ostatní</t>
  </si>
  <si>
    <t>22</t>
  </si>
  <si>
    <t>7592005070</t>
  </si>
  <si>
    <t>Montáž počítacího bodu počítače náprav PZN 1</t>
  </si>
  <si>
    <t>512</t>
  </si>
  <si>
    <t>634281800</t>
  </si>
  <si>
    <t>Montáž počítacího bodu počítače náprav PZN 1 - uložení a připevnění na určené místo, seřízení polohy, přezkoušení</t>
  </si>
  <si>
    <t>23</t>
  </si>
  <si>
    <t>7592007070</t>
  </si>
  <si>
    <t>Demontáž počítacího bodu počítače náprav PZN 1</t>
  </si>
  <si>
    <t>1308432839</t>
  </si>
  <si>
    <t>24</t>
  </si>
  <si>
    <t>9902300700</t>
  </si>
  <si>
    <t>Doprava jednosměrná (např. nakupovaného materiálu) mechanizací o nosnosti přes 3,5 t sypanin (kameniva, písku, suti, dlažebních kostek, atd.) do 100 km</t>
  </si>
  <si>
    <t>707218846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</si>
  <si>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</si>
  <si>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souboru cen:_x000D_
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</si>
  <si>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</si>
  <si>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25</t>
  </si>
  <si>
    <t>9903200200</t>
  </si>
  <si>
    <t>Přeprava mechanizace na místo prováděných prací o hmotnosti přes 12 t do 200 km</t>
  </si>
  <si>
    <t>-411972084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</si>
  <si>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</si>
  <si>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</si>
  <si>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SO02 - Pitín - Hostětín</t>
  </si>
  <si>
    <t xml:space="preserve">      pr - pražce</t>
  </si>
  <si>
    <t xml:space="preserve">      S49 - Kolejnice</t>
  </si>
  <si>
    <t>pr</t>
  </si>
  <si>
    <t>pražce</t>
  </si>
  <si>
    <t>-1498686669</t>
  </si>
  <si>
    <t>5906015010</t>
  </si>
  <si>
    <t>Výměna pražce malou těžící mechanizací v KL otevřeném i zapuštěném pražec dřevěný příčný nevystrojený</t>
  </si>
  <si>
    <t>-1059422589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</si>
  <si>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</si>
  <si>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souboru cen:_x000D_
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</si>
  <si>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Pražec=kus</t>
  </si>
  <si>
    <t>1030098789</t>
  </si>
  <si>
    <t>200/5*3</t>
  </si>
  <si>
    <t>5906052010</t>
  </si>
  <si>
    <t>Příplatek za výměnu pražce současně s podkladnicemi</t>
  </si>
  <si>
    <t>78466999</t>
  </si>
  <si>
    <t>Příplatek za výměnu pražce současně s podkladnicemi. Poznámka: 1. V cenách jsou započteny náklady na výměnu pražce včetně upevňovadel.</t>
  </si>
  <si>
    <t>Poznámka k souboru cen:_x000D_
1. V cenách jsou započteny náklady na výměnu pražce včetně upevňovadel.</t>
  </si>
  <si>
    <t>5906055050</t>
  </si>
  <si>
    <t>Příplatek za současnou výměnu pražce s podkladnicovým upevněním a polyetylenových podložek</t>
  </si>
  <si>
    <t>-2036488372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</si>
  <si>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</si>
  <si>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Poznámka k souboru cen:_x000D_
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</si>
  <si>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5906110007</t>
  </si>
  <si>
    <t>Oprava rozdělení pražců příčných dřevěných posun přes 5 do 10 cm</t>
  </si>
  <si>
    <t>3160637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</si>
  <si>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</si>
  <si>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Poznámka k souboru cen:_x000D_
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</si>
  <si>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1459214076</t>
  </si>
  <si>
    <t>5908045025</t>
  </si>
  <si>
    <t>Výměna podkladnice čtyři vrtule pražce dřevěné</t>
  </si>
  <si>
    <t>591276640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</si>
  <si>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</si>
  <si>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souboru cen:_x000D_
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</si>
  <si>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Podkladnice=kus</t>
  </si>
  <si>
    <t>5908060020</t>
  </si>
  <si>
    <t>Oprava rozchodu koleje převrtáním podkladnice 4 vrtule</t>
  </si>
  <si>
    <t>úl.pl.</t>
  </si>
  <si>
    <t>1138918670</t>
  </si>
  <si>
    <t>Oprava rozchodu koleje převrtáním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</si>
  <si>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Poznámka k souboru cen:_x000D_
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</si>
  <si>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514453506</t>
  </si>
  <si>
    <t>S49</t>
  </si>
  <si>
    <t>Kolejnice</t>
  </si>
  <si>
    <t>1316144362</t>
  </si>
  <si>
    <t>53</t>
  </si>
  <si>
    <t>27</t>
  </si>
  <si>
    <t>41888319</t>
  </si>
  <si>
    <t>5907025410</t>
  </si>
  <si>
    <t>Výměna kolejnicových pásů současně s výměnou kompletů a pryžové podložky tv. S49 rozdělení "c"</t>
  </si>
  <si>
    <t>-1010271924</t>
  </si>
  <si>
    <t>Výměna kolejnicových pásů současně s výměnou kompletů a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</si>
  <si>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Sborník UOŽI 01 2020</t>
  </si>
  <si>
    <t>-1329258793</t>
  </si>
  <si>
    <t>Oprava kolejnicového styku demontáž spojek tv. S49</t>
  </si>
  <si>
    <t>663021760</t>
  </si>
  <si>
    <t>325424231</t>
  </si>
  <si>
    <t>1842925109</t>
  </si>
  <si>
    <t>-1249586862</t>
  </si>
  <si>
    <t>-1986105101</t>
  </si>
  <si>
    <t>-1910718674</t>
  </si>
  <si>
    <t>2020159572</t>
  </si>
  <si>
    <t>5957104025</t>
  </si>
  <si>
    <t>Kolejnicové pásy třídy R260 tv. 49 E1 délky 75 metrů</t>
  </si>
  <si>
    <t>-107437277</t>
  </si>
  <si>
    <t>5958158070</t>
  </si>
  <si>
    <t>Podložka polyetylenová pod podkladnici 380/160/2 (S4, R4)</t>
  </si>
  <si>
    <t>-388722097</t>
  </si>
  <si>
    <t>1200</t>
  </si>
  <si>
    <t>442</t>
  </si>
  <si>
    <t>5960101040</t>
  </si>
  <si>
    <t>Pražcové kotvy TDHB pro pražec dřevěný</t>
  </si>
  <si>
    <t>-612594824</t>
  </si>
  <si>
    <t>5958134075</t>
  </si>
  <si>
    <t>Součásti upevňovací vrtule R1(145)</t>
  </si>
  <si>
    <t>-600449693</t>
  </si>
  <si>
    <t>600*8</t>
  </si>
  <si>
    <t>442*4</t>
  </si>
  <si>
    <t>22*4</t>
  </si>
  <si>
    <t>26</t>
  </si>
  <si>
    <t>5958134040</t>
  </si>
  <si>
    <t>Součásti upevňovací kroužek pružný dvojitý Fe 6</t>
  </si>
  <si>
    <t>1437369170</t>
  </si>
  <si>
    <t>5958264000</t>
  </si>
  <si>
    <t>Podkladnice žebrová užitá tv. S4</t>
  </si>
  <si>
    <t>428288763</t>
  </si>
  <si>
    <t>116</t>
  </si>
  <si>
    <t>28</t>
  </si>
  <si>
    <t>5956101000</t>
  </si>
  <si>
    <t>Pražec dřevěný příčný nevystrojený dub 2600x260x160 mm</t>
  </si>
  <si>
    <t>-1114068425</t>
  </si>
  <si>
    <t>29</t>
  </si>
  <si>
    <t>1071208925</t>
  </si>
  <si>
    <t>30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</si>
  <si>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</si>
  <si>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</si>
  <si>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-999528445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</si>
  <si>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</si>
  <si>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12*75*0,04939</t>
  </si>
  <si>
    <t>31</t>
  </si>
  <si>
    <t>2028093475</t>
  </si>
  <si>
    <t>32</t>
  </si>
  <si>
    <t>9903200100</t>
  </si>
  <si>
    <t>Přeprava mechanizace na místo prováděných prací o hmotnosti přes 12 t přes 50 do 100 km</t>
  </si>
  <si>
    <t>-561264054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</si>
  <si>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</si>
  <si>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VRN - VRN</t>
  </si>
  <si>
    <t>VRN - Vedlejší rozpočtové náklady</t>
  </si>
  <si>
    <t>Vedlejší rozpočtové náklady</t>
  </si>
  <si>
    <t>022111001</t>
  </si>
  <si>
    <t>Geodetické práce Kontrola PPK při směrové a výškové úpravě koleje zaměřením APK trať jednokolejná</t>
  </si>
  <si>
    <t>681404328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</si>
  <si>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</si>
  <si>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Poznámka k souboru cen:_x000D_
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</si>
  <si>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023111011</t>
  </si>
  <si>
    <t>Projektové práce Technický projekt zajištění PPK bez optimalizace nivelety/osy koleje trať jednokolejná zajištění PPK</t>
  </si>
  <si>
    <t>2017778203</t>
  </si>
  <si>
    <t>Projektové práce Technický projekt zajištění PPK bez optimalizace nivelety/osy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</si>
  <si>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033131001</t>
  </si>
  <si>
    <t>Provozní vlivy Organizační zajištění prací při zřizování a udržování BK kolejí a výhybek</t>
  </si>
  <si>
    <t>-1884260703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</si>
  <si>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</si>
  <si>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</si>
  <si>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1175+485+90+50+50</t>
  </si>
  <si>
    <t>800+50+50</t>
  </si>
  <si>
    <t>034111001</t>
  </si>
  <si>
    <t>Další náklady na pracovníky Zákonné příplatky ke mzdě za práci o sobotách, nedělích a státem uznaných svátcích</t>
  </si>
  <si>
    <t>Kč/hod</t>
  </si>
  <si>
    <t>-739505916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</si>
</sst>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s="1" customFormat="1" ht="36.950000000000003" customHeight="1"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F2" s="245"/>
      <c r="BG2" s="245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pans="1:74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77" t="s">
        <v>15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1"/>
      <c r="AQ5" s="21"/>
      <c r="AR5" s="19"/>
      <c r="BG5" s="274" t="s">
        <v>16</v>
      </c>
      <c r="BS5" s="16" t="s">
        <v>7</v>
      </c>
    </row>
    <row r="6" spans="1:74" s="1" customFormat="1" ht="36.950000000000003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279" t="s">
        <v>18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P6" s="21"/>
      <c r="AQ6" s="21"/>
      <c r="AR6" s="19"/>
      <c r="BG6" s="275"/>
      <c r="BS6" s="16" t="s">
        <v>7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G7" s="275"/>
      <c r="BS7" s="16" t="s">
        <v>7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/>
      <c r="AO8" s="21"/>
      <c r="AP8" s="21"/>
      <c r="AQ8" s="21"/>
      <c r="AR8" s="19"/>
      <c r="BG8" s="275"/>
      <c r="BS8" s="16" t="s">
        <v>7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275"/>
      <c r="BS9" s="16" t="s">
        <v>7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G10" s="275"/>
      <c r="BS10" s="16" t="s">
        <v>7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G11" s="275"/>
      <c r="BS11" s="16" t="s">
        <v>7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275"/>
      <c r="BS12" s="16" t="s">
        <v>7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30</v>
      </c>
      <c r="AO13" s="21"/>
      <c r="AP13" s="21"/>
      <c r="AQ13" s="21"/>
      <c r="AR13" s="19"/>
      <c r="BG13" s="275"/>
      <c r="BS13" s="16" t="s">
        <v>7</v>
      </c>
    </row>
    <row r="14" spans="1:74" ht="12.75">
      <c r="B14" s="20"/>
      <c r="C14" s="21"/>
      <c r="D14" s="21"/>
      <c r="E14" s="280" t="s">
        <v>30</v>
      </c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G14" s="275"/>
      <c r="BS14" s="16" t="s">
        <v>7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275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G16" s="27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G17" s="275"/>
      <c r="BS17" s="16" t="s">
        <v>5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275"/>
      <c r="BS18" s="16" t="s">
        <v>7</v>
      </c>
    </row>
    <row r="19" spans="1:71" s="1" customFormat="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G19" s="275"/>
      <c r="BS19" s="16" t="s">
        <v>7</v>
      </c>
    </row>
    <row r="20" spans="1:71" s="1" customFormat="1" ht="18.399999999999999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G20" s="275"/>
      <c r="BS20" s="16" t="s">
        <v>5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275"/>
    </row>
    <row r="22" spans="1:71" s="1" customFormat="1" ht="1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275"/>
    </row>
    <row r="23" spans="1:71" s="1" customFormat="1" ht="16.5" customHeight="1">
      <c r="B23" s="20"/>
      <c r="C23" s="21"/>
      <c r="D23" s="21"/>
      <c r="E23" s="282" t="s">
        <v>1</v>
      </c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2"/>
      <c r="AF23" s="282"/>
      <c r="AG23" s="282"/>
      <c r="AH23" s="282"/>
      <c r="AI23" s="282"/>
      <c r="AJ23" s="282"/>
      <c r="AK23" s="282"/>
      <c r="AL23" s="282"/>
      <c r="AM23" s="282"/>
      <c r="AN23" s="282"/>
      <c r="AO23" s="21"/>
      <c r="AP23" s="21"/>
      <c r="AQ23" s="21"/>
      <c r="AR23" s="19"/>
      <c r="BG23" s="27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27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G25" s="275"/>
    </row>
    <row r="26" spans="1:71" s="2" customFormat="1" ht="25.9" customHeight="1">
      <c r="A26" s="33"/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3">
        <f>ROUND(AG94,2)</f>
        <v>2948232.28</v>
      </c>
      <c r="AL26" s="284"/>
      <c r="AM26" s="284"/>
      <c r="AN26" s="284"/>
      <c r="AO26" s="284"/>
      <c r="AP26" s="35"/>
      <c r="AQ26" s="35"/>
      <c r="AR26" s="38"/>
      <c r="BG26" s="27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G27" s="27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5" t="s">
        <v>36</v>
      </c>
      <c r="M28" s="285"/>
      <c r="N28" s="285"/>
      <c r="O28" s="285"/>
      <c r="P28" s="285"/>
      <c r="Q28" s="35"/>
      <c r="R28" s="35"/>
      <c r="S28" s="35"/>
      <c r="T28" s="35"/>
      <c r="U28" s="35"/>
      <c r="V28" s="35"/>
      <c r="W28" s="285" t="s">
        <v>37</v>
      </c>
      <c r="X28" s="285"/>
      <c r="Y28" s="285"/>
      <c r="Z28" s="285"/>
      <c r="AA28" s="285"/>
      <c r="AB28" s="285"/>
      <c r="AC28" s="285"/>
      <c r="AD28" s="285"/>
      <c r="AE28" s="285"/>
      <c r="AF28" s="35"/>
      <c r="AG28" s="35"/>
      <c r="AH28" s="35"/>
      <c r="AI28" s="35"/>
      <c r="AJ28" s="35"/>
      <c r="AK28" s="285" t="s">
        <v>38</v>
      </c>
      <c r="AL28" s="285"/>
      <c r="AM28" s="285"/>
      <c r="AN28" s="285"/>
      <c r="AO28" s="285"/>
      <c r="AP28" s="35"/>
      <c r="AQ28" s="35"/>
      <c r="AR28" s="38"/>
      <c r="BG28" s="275"/>
    </row>
    <row r="29" spans="1:71" s="3" customFormat="1" ht="14.45" customHeight="1">
      <c r="B29" s="39"/>
      <c r="C29" s="40"/>
      <c r="D29" s="28" t="s">
        <v>39</v>
      </c>
      <c r="E29" s="40"/>
      <c r="F29" s="28" t="s">
        <v>40</v>
      </c>
      <c r="G29" s="40"/>
      <c r="H29" s="40"/>
      <c r="I29" s="40"/>
      <c r="J29" s="40"/>
      <c r="K29" s="40"/>
      <c r="L29" s="269">
        <v>0.21</v>
      </c>
      <c r="M29" s="268"/>
      <c r="N29" s="268"/>
      <c r="O29" s="268"/>
      <c r="P29" s="268"/>
      <c r="Q29" s="40"/>
      <c r="R29" s="40"/>
      <c r="S29" s="40"/>
      <c r="T29" s="40"/>
      <c r="U29" s="40"/>
      <c r="V29" s="40"/>
      <c r="W29" s="267">
        <f>ROUND(BB94, 2)</f>
        <v>2948232.28</v>
      </c>
      <c r="X29" s="268"/>
      <c r="Y29" s="268"/>
      <c r="Z29" s="268"/>
      <c r="AA29" s="268"/>
      <c r="AB29" s="268"/>
      <c r="AC29" s="268"/>
      <c r="AD29" s="268"/>
      <c r="AE29" s="268"/>
      <c r="AF29" s="40"/>
      <c r="AG29" s="40"/>
      <c r="AH29" s="40"/>
      <c r="AI29" s="40"/>
      <c r="AJ29" s="40"/>
      <c r="AK29" s="267">
        <f>ROUND(AX94, 2)</f>
        <v>619128.78</v>
      </c>
      <c r="AL29" s="268"/>
      <c r="AM29" s="268"/>
      <c r="AN29" s="268"/>
      <c r="AO29" s="268"/>
      <c r="AP29" s="40"/>
      <c r="AQ29" s="40"/>
      <c r="AR29" s="41"/>
      <c r="BG29" s="276"/>
    </row>
    <row r="30" spans="1:71" s="3" customFormat="1" ht="14.45" customHeight="1">
      <c r="B30" s="39"/>
      <c r="C30" s="40"/>
      <c r="D30" s="40"/>
      <c r="E30" s="40"/>
      <c r="F30" s="28" t="s">
        <v>41</v>
      </c>
      <c r="G30" s="40"/>
      <c r="H30" s="40"/>
      <c r="I30" s="40"/>
      <c r="J30" s="40"/>
      <c r="K30" s="40"/>
      <c r="L30" s="269">
        <v>0.15</v>
      </c>
      <c r="M30" s="268"/>
      <c r="N30" s="268"/>
      <c r="O30" s="268"/>
      <c r="P30" s="268"/>
      <c r="Q30" s="40"/>
      <c r="R30" s="40"/>
      <c r="S30" s="40"/>
      <c r="T30" s="40"/>
      <c r="U30" s="40"/>
      <c r="V30" s="40"/>
      <c r="W30" s="267">
        <f>ROUND(BC94, 2)</f>
        <v>0</v>
      </c>
      <c r="X30" s="268"/>
      <c r="Y30" s="268"/>
      <c r="Z30" s="268"/>
      <c r="AA30" s="268"/>
      <c r="AB30" s="268"/>
      <c r="AC30" s="268"/>
      <c r="AD30" s="268"/>
      <c r="AE30" s="268"/>
      <c r="AF30" s="40"/>
      <c r="AG30" s="40"/>
      <c r="AH30" s="40"/>
      <c r="AI30" s="40"/>
      <c r="AJ30" s="40"/>
      <c r="AK30" s="267">
        <f>ROUND(AY94, 2)</f>
        <v>0</v>
      </c>
      <c r="AL30" s="268"/>
      <c r="AM30" s="268"/>
      <c r="AN30" s="268"/>
      <c r="AO30" s="268"/>
      <c r="AP30" s="40"/>
      <c r="AQ30" s="40"/>
      <c r="AR30" s="41"/>
      <c r="BG30" s="276"/>
    </row>
    <row r="31" spans="1:71" s="3" customFormat="1" ht="14.45" hidden="1" customHeight="1">
      <c r="B31" s="39"/>
      <c r="C31" s="40"/>
      <c r="D31" s="40"/>
      <c r="E31" s="40"/>
      <c r="F31" s="28" t="s">
        <v>42</v>
      </c>
      <c r="G31" s="40"/>
      <c r="H31" s="40"/>
      <c r="I31" s="40"/>
      <c r="J31" s="40"/>
      <c r="K31" s="40"/>
      <c r="L31" s="269">
        <v>0.21</v>
      </c>
      <c r="M31" s="268"/>
      <c r="N31" s="268"/>
      <c r="O31" s="268"/>
      <c r="P31" s="268"/>
      <c r="Q31" s="40"/>
      <c r="R31" s="40"/>
      <c r="S31" s="40"/>
      <c r="T31" s="40"/>
      <c r="U31" s="40"/>
      <c r="V31" s="40"/>
      <c r="W31" s="267">
        <f>ROUND(BD94, 2)</f>
        <v>0</v>
      </c>
      <c r="X31" s="268"/>
      <c r="Y31" s="268"/>
      <c r="Z31" s="268"/>
      <c r="AA31" s="268"/>
      <c r="AB31" s="268"/>
      <c r="AC31" s="268"/>
      <c r="AD31" s="268"/>
      <c r="AE31" s="268"/>
      <c r="AF31" s="40"/>
      <c r="AG31" s="40"/>
      <c r="AH31" s="40"/>
      <c r="AI31" s="40"/>
      <c r="AJ31" s="40"/>
      <c r="AK31" s="267">
        <v>0</v>
      </c>
      <c r="AL31" s="268"/>
      <c r="AM31" s="268"/>
      <c r="AN31" s="268"/>
      <c r="AO31" s="268"/>
      <c r="AP31" s="40"/>
      <c r="AQ31" s="40"/>
      <c r="AR31" s="41"/>
      <c r="BG31" s="276"/>
    </row>
    <row r="32" spans="1:71" s="3" customFormat="1" ht="14.45" hidden="1" customHeight="1">
      <c r="B32" s="39"/>
      <c r="C32" s="40"/>
      <c r="D32" s="40"/>
      <c r="E32" s="40"/>
      <c r="F32" s="28" t="s">
        <v>43</v>
      </c>
      <c r="G32" s="40"/>
      <c r="H32" s="40"/>
      <c r="I32" s="40"/>
      <c r="J32" s="40"/>
      <c r="K32" s="40"/>
      <c r="L32" s="269">
        <v>0.15</v>
      </c>
      <c r="M32" s="268"/>
      <c r="N32" s="268"/>
      <c r="O32" s="268"/>
      <c r="P32" s="268"/>
      <c r="Q32" s="40"/>
      <c r="R32" s="40"/>
      <c r="S32" s="40"/>
      <c r="T32" s="40"/>
      <c r="U32" s="40"/>
      <c r="V32" s="40"/>
      <c r="W32" s="267">
        <f>ROUND(BE94, 2)</f>
        <v>0</v>
      </c>
      <c r="X32" s="268"/>
      <c r="Y32" s="268"/>
      <c r="Z32" s="268"/>
      <c r="AA32" s="268"/>
      <c r="AB32" s="268"/>
      <c r="AC32" s="268"/>
      <c r="AD32" s="268"/>
      <c r="AE32" s="268"/>
      <c r="AF32" s="40"/>
      <c r="AG32" s="40"/>
      <c r="AH32" s="40"/>
      <c r="AI32" s="40"/>
      <c r="AJ32" s="40"/>
      <c r="AK32" s="267">
        <v>0</v>
      </c>
      <c r="AL32" s="268"/>
      <c r="AM32" s="268"/>
      <c r="AN32" s="268"/>
      <c r="AO32" s="268"/>
      <c r="AP32" s="40"/>
      <c r="AQ32" s="40"/>
      <c r="AR32" s="41"/>
      <c r="BG32" s="276"/>
    </row>
    <row r="33" spans="1:59" s="3" customFormat="1" ht="14.45" hidden="1" customHeight="1">
      <c r="B33" s="39"/>
      <c r="C33" s="40"/>
      <c r="D33" s="40"/>
      <c r="E33" s="40"/>
      <c r="F33" s="28" t="s">
        <v>44</v>
      </c>
      <c r="G33" s="40"/>
      <c r="H33" s="40"/>
      <c r="I33" s="40"/>
      <c r="J33" s="40"/>
      <c r="K33" s="40"/>
      <c r="L33" s="269">
        <v>0</v>
      </c>
      <c r="M33" s="268"/>
      <c r="N33" s="268"/>
      <c r="O33" s="268"/>
      <c r="P33" s="268"/>
      <c r="Q33" s="40"/>
      <c r="R33" s="40"/>
      <c r="S33" s="40"/>
      <c r="T33" s="40"/>
      <c r="U33" s="40"/>
      <c r="V33" s="40"/>
      <c r="W33" s="267">
        <f>ROUND(BF94, 2)</f>
        <v>0</v>
      </c>
      <c r="X33" s="268"/>
      <c r="Y33" s="268"/>
      <c r="Z33" s="268"/>
      <c r="AA33" s="268"/>
      <c r="AB33" s="268"/>
      <c r="AC33" s="268"/>
      <c r="AD33" s="268"/>
      <c r="AE33" s="268"/>
      <c r="AF33" s="40"/>
      <c r="AG33" s="40"/>
      <c r="AH33" s="40"/>
      <c r="AI33" s="40"/>
      <c r="AJ33" s="40"/>
      <c r="AK33" s="267">
        <v>0</v>
      </c>
      <c r="AL33" s="268"/>
      <c r="AM33" s="268"/>
      <c r="AN33" s="268"/>
      <c r="AO33" s="268"/>
      <c r="AP33" s="40"/>
      <c r="AQ33" s="40"/>
      <c r="AR33" s="41"/>
      <c r="BG33" s="276"/>
    </row>
    <row r="34" spans="1:59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G34" s="275"/>
    </row>
    <row r="35" spans="1:59" s="2" customFormat="1" ht="25.9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270" t="s">
        <v>47</v>
      </c>
      <c r="Y35" s="271"/>
      <c r="Z35" s="271"/>
      <c r="AA35" s="271"/>
      <c r="AB35" s="271"/>
      <c r="AC35" s="44"/>
      <c r="AD35" s="44"/>
      <c r="AE35" s="44"/>
      <c r="AF35" s="44"/>
      <c r="AG35" s="44"/>
      <c r="AH35" s="44"/>
      <c r="AI35" s="44"/>
      <c r="AJ35" s="44"/>
      <c r="AK35" s="272">
        <f>SUM(AK26:AK33)</f>
        <v>3567361.0599999996</v>
      </c>
      <c r="AL35" s="271"/>
      <c r="AM35" s="271"/>
      <c r="AN35" s="271"/>
      <c r="AO35" s="273"/>
      <c r="AP35" s="42"/>
      <c r="AQ35" s="42"/>
      <c r="AR35" s="38"/>
      <c r="BG35" s="33"/>
    </row>
    <row r="36" spans="1:59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G36" s="33"/>
    </row>
    <row r="37" spans="1:59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G37" s="33"/>
    </row>
    <row r="38" spans="1:59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9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9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9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9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9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9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9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9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9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9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9" s="2" customFormat="1" ht="14.45" customHeight="1">
      <c r="B49" s="46"/>
      <c r="C49" s="47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49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9" s="2" customFormat="1" ht="12.75">
      <c r="A60" s="33"/>
      <c r="B60" s="34"/>
      <c r="C60" s="35"/>
      <c r="D60" s="51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50</v>
      </c>
      <c r="AI60" s="37"/>
      <c r="AJ60" s="37"/>
      <c r="AK60" s="37"/>
      <c r="AL60" s="37"/>
      <c r="AM60" s="51" t="s">
        <v>51</v>
      </c>
      <c r="AN60" s="37"/>
      <c r="AO60" s="37"/>
      <c r="AP60" s="35"/>
      <c r="AQ60" s="35"/>
      <c r="AR60" s="38"/>
      <c r="BG60" s="33"/>
    </row>
    <row r="61" spans="1:5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9" s="2" customFormat="1" ht="12.75">
      <c r="A64" s="33"/>
      <c r="B64" s="34"/>
      <c r="C64" s="35"/>
      <c r="D64" s="48" t="s">
        <v>52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53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G64" s="33"/>
    </row>
    <row r="65" spans="1:5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9" s="2" customFormat="1" ht="12.75">
      <c r="A75" s="33"/>
      <c r="B75" s="34"/>
      <c r="C75" s="35"/>
      <c r="D75" s="51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50</v>
      </c>
      <c r="AI75" s="37"/>
      <c r="AJ75" s="37"/>
      <c r="AK75" s="37"/>
      <c r="AL75" s="37"/>
      <c r="AM75" s="51" t="s">
        <v>51</v>
      </c>
      <c r="AN75" s="37"/>
      <c r="AO75" s="37"/>
      <c r="AP75" s="35"/>
      <c r="AQ75" s="35"/>
      <c r="AR75" s="38"/>
      <c r="BG75" s="33"/>
    </row>
    <row r="76" spans="1:59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G76" s="33"/>
    </row>
    <row r="77" spans="1:59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G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G81" s="33"/>
    </row>
    <row r="82" spans="1:91" s="2" customFormat="1" ht="24.95" customHeight="1">
      <c r="A82" s="33"/>
      <c r="B82" s="34"/>
      <c r="C82" s="22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G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G83" s="33"/>
    </row>
    <row r="84" spans="1:91" s="4" customFormat="1" ht="12" customHeight="1">
      <c r="B84" s="57"/>
      <c r="C84" s="28" t="s">
        <v>14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A34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17</v>
      </c>
      <c r="D85" s="62"/>
      <c r="E85" s="62"/>
      <c r="F85" s="62"/>
      <c r="G85" s="62"/>
      <c r="H85" s="62"/>
      <c r="I85" s="62"/>
      <c r="J85" s="62"/>
      <c r="K85" s="62"/>
      <c r="L85" s="256" t="str">
        <f>K6</f>
        <v>Oprava trati v úseku Bojkovice - Slavičín</v>
      </c>
      <c r="M85" s="257"/>
      <c r="N85" s="257"/>
      <c r="O85" s="257"/>
      <c r="P85" s="257"/>
      <c r="Q85" s="257"/>
      <c r="R85" s="257"/>
      <c r="S85" s="257"/>
      <c r="T85" s="257"/>
      <c r="U85" s="257"/>
      <c r="V85" s="257"/>
      <c r="W85" s="257"/>
      <c r="X85" s="257"/>
      <c r="Y85" s="257"/>
      <c r="Z85" s="257"/>
      <c r="AA85" s="257"/>
      <c r="AB85" s="257"/>
      <c r="AC85" s="257"/>
      <c r="AD85" s="257"/>
      <c r="AE85" s="257"/>
      <c r="AF85" s="257"/>
      <c r="AG85" s="257"/>
      <c r="AH85" s="257"/>
      <c r="AI85" s="257"/>
      <c r="AJ85" s="257"/>
      <c r="AK85" s="257"/>
      <c r="AL85" s="257"/>
      <c r="AM85" s="257"/>
      <c r="AN85" s="257"/>
      <c r="AO85" s="257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G86" s="33"/>
    </row>
    <row r="87" spans="1:91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TO Kunovice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58" t="str">
        <f>IF(AN8= "","",AN8)</f>
        <v/>
      </c>
      <c r="AN87" s="258"/>
      <c r="AO87" s="35"/>
      <c r="AP87" s="35"/>
      <c r="AQ87" s="35"/>
      <c r="AR87" s="38"/>
      <c r="BG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G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s.o.;Dlážděná 1003/7, PSČ 110 00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59" t="str">
        <f>IF(E17="","",E17)</f>
        <v xml:space="preserve"> </v>
      </c>
      <c r="AN89" s="260"/>
      <c r="AO89" s="260"/>
      <c r="AP89" s="260"/>
      <c r="AQ89" s="35"/>
      <c r="AR89" s="38"/>
      <c r="AS89" s="261" t="s">
        <v>55</v>
      </c>
      <c r="AT89" s="262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7"/>
      <c r="BG89" s="33"/>
    </row>
    <row r="90" spans="1:91" s="2" customFormat="1" ht="15.2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33</v>
      </c>
      <c r="AJ90" s="35"/>
      <c r="AK90" s="35"/>
      <c r="AL90" s="35"/>
      <c r="AM90" s="259" t="str">
        <f>IF(E20="","",E20)</f>
        <v xml:space="preserve"> </v>
      </c>
      <c r="AN90" s="260"/>
      <c r="AO90" s="260"/>
      <c r="AP90" s="260"/>
      <c r="AQ90" s="35"/>
      <c r="AR90" s="38"/>
      <c r="AS90" s="263"/>
      <c r="AT90" s="264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9"/>
      <c r="BG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5"/>
      <c r="AT91" s="266"/>
      <c r="AU91" s="70"/>
      <c r="AV91" s="70"/>
      <c r="AW91" s="70"/>
      <c r="AX91" s="70"/>
      <c r="AY91" s="70"/>
      <c r="AZ91" s="70"/>
      <c r="BA91" s="70"/>
      <c r="BB91" s="70"/>
      <c r="BC91" s="70"/>
      <c r="BD91" s="70"/>
      <c r="BE91" s="70"/>
      <c r="BF91" s="71"/>
      <c r="BG91" s="33"/>
    </row>
    <row r="92" spans="1:91" s="2" customFormat="1" ht="29.25" customHeight="1">
      <c r="A92" s="33"/>
      <c r="B92" s="34"/>
      <c r="C92" s="249" t="s">
        <v>56</v>
      </c>
      <c r="D92" s="250"/>
      <c r="E92" s="250"/>
      <c r="F92" s="250"/>
      <c r="G92" s="250"/>
      <c r="H92" s="72"/>
      <c r="I92" s="251" t="s">
        <v>57</v>
      </c>
      <c r="J92" s="250"/>
      <c r="K92" s="250"/>
      <c r="L92" s="250"/>
      <c r="M92" s="250"/>
      <c r="N92" s="250"/>
      <c r="O92" s="250"/>
      <c r="P92" s="250"/>
      <c r="Q92" s="250"/>
      <c r="R92" s="250"/>
      <c r="S92" s="250"/>
      <c r="T92" s="250"/>
      <c r="U92" s="250"/>
      <c r="V92" s="250"/>
      <c r="W92" s="250"/>
      <c r="X92" s="250"/>
      <c r="Y92" s="250"/>
      <c r="Z92" s="250"/>
      <c r="AA92" s="250"/>
      <c r="AB92" s="250"/>
      <c r="AC92" s="250"/>
      <c r="AD92" s="250"/>
      <c r="AE92" s="250"/>
      <c r="AF92" s="250"/>
      <c r="AG92" s="252" t="s">
        <v>58</v>
      </c>
      <c r="AH92" s="250"/>
      <c r="AI92" s="250"/>
      <c r="AJ92" s="250"/>
      <c r="AK92" s="250"/>
      <c r="AL92" s="250"/>
      <c r="AM92" s="250"/>
      <c r="AN92" s="251" t="s">
        <v>59</v>
      </c>
      <c r="AO92" s="250"/>
      <c r="AP92" s="253"/>
      <c r="AQ92" s="73" t="s">
        <v>60</v>
      </c>
      <c r="AR92" s="38"/>
      <c r="AS92" s="74" t="s">
        <v>61</v>
      </c>
      <c r="AT92" s="75" t="s">
        <v>62</v>
      </c>
      <c r="AU92" s="75" t="s">
        <v>63</v>
      </c>
      <c r="AV92" s="75" t="s">
        <v>64</v>
      </c>
      <c r="AW92" s="75" t="s">
        <v>65</v>
      </c>
      <c r="AX92" s="75" t="s">
        <v>66</v>
      </c>
      <c r="AY92" s="75" t="s">
        <v>67</v>
      </c>
      <c r="AZ92" s="75" t="s">
        <v>68</v>
      </c>
      <c r="BA92" s="75" t="s">
        <v>69</v>
      </c>
      <c r="BB92" s="75" t="s">
        <v>70</v>
      </c>
      <c r="BC92" s="75" t="s">
        <v>71</v>
      </c>
      <c r="BD92" s="75" t="s">
        <v>72</v>
      </c>
      <c r="BE92" s="75" t="s">
        <v>73</v>
      </c>
      <c r="BF92" s="76" t="s">
        <v>74</v>
      </c>
      <c r="BG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9"/>
      <c r="BG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54">
        <f>ROUND(SUM(AG95:AG97),2)</f>
        <v>2948232.28</v>
      </c>
      <c r="AH94" s="254"/>
      <c r="AI94" s="254"/>
      <c r="AJ94" s="254"/>
      <c r="AK94" s="254"/>
      <c r="AL94" s="254"/>
      <c r="AM94" s="254"/>
      <c r="AN94" s="255">
        <f>SUM(AG94,AV94)</f>
        <v>3567361.0599999996</v>
      </c>
      <c r="AO94" s="255"/>
      <c r="AP94" s="255"/>
      <c r="AQ94" s="84" t="s">
        <v>1</v>
      </c>
      <c r="AR94" s="85"/>
      <c r="AS94" s="86">
        <f>ROUND(SUM(AS95:AS97),2)</f>
        <v>2948232.28</v>
      </c>
      <c r="AT94" s="87">
        <f>ROUND(SUM(AT95:AT97),2)</f>
        <v>0</v>
      </c>
      <c r="AU94" s="88">
        <f>ROUND(SUM(AU95:AU97),2)</f>
        <v>0</v>
      </c>
      <c r="AV94" s="88">
        <f>ROUND(SUM(AX94:AY94),2)</f>
        <v>619128.78</v>
      </c>
      <c r="AW94" s="89">
        <f>ROUND(SUM(AW95:AW97),5)</f>
        <v>0</v>
      </c>
      <c r="AX94" s="88">
        <f>ROUND(BB94*L29,2)</f>
        <v>619128.78</v>
      </c>
      <c r="AY94" s="88">
        <f>ROUND(BC94*L30,2)</f>
        <v>0</v>
      </c>
      <c r="AZ94" s="88">
        <f>ROUND(BD94*L29,2)</f>
        <v>0</v>
      </c>
      <c r="BA94" s="88">
        <f>ROUND(BE94*L30,2)</f>
        <v>0</v>
      </c>
      <c r="BB94" s="88">
        <f>ROUND(SUM(BB95:BB97),2)</f>
        <v>2948232.28</v>
      </c>
      <c r="BC94" s="88">
        <f>ROUND(SUM(BC95:BC97),2)</f>
        <v>0</v>
      </c>
      <c r="BD94" s="88">
        <f>ROUND(SUM(BD95:BD97),2)</f>
        <v>0</v>
      </c>
      <c r="BE94" s="88">
        <f>ROUND(SUM(BE95:BE97),2)</f>
        <v>0</v>
      </c>
      <c r="BF94" s="90">
        <f>ROUND(SUM(BF95:BF97),2)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6</v>
      </c>
      <c r="BX94" s="91" t="s">
        <v>80</v>
      </c>
      <c r="CL94" s="91" t="s">
        <v>1</v>
      </c>
    </row>
    <row r="95" spans="1:91" s="7" customFormat="1" ht="16.5" customHeight="1">
      <c r="A95" s="93" t="s">
        <v>81</v>
      </c>
      <c r="B95" s="94"/>
      <c r="C95" s="95"/>
      <c r="D95" s="248" t="s">
        <v>82</v>
      </c>
      <c r="E95" s="248"/>
      <c r="F95" s="248"/>
      <c r="G95" s="248"/>
      <c r="H95" s="248"/>
      <c r="I95" s="96"/>
      <c r="J95" s="248" t="s">
        <v>83</v>
      </c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  <c r="AA95" s="248"/>
      <c r="AB95" s="248"/>
      <c r="AC95" s="248"/>
      <c r="AD95" s="248"/>
      <c r="AE95" s="248"/>
      <c r="AF95" s="248"/>
      <c r="AG95" s="246">
        <f>'SO01 - Hostětín - Slavičín'!K32</f>
        <v>509977</v>
      </c>
      <c r="AH95" s="247"/>
      <c r="AI95" s="247"/>
      <c r="AJ95" s="247"/>
      <c r="AK95" s="247"/>
      <c r="AL95" s="247"/>
      <c r="AM95" s="247"/>
      <c r="AN95" s="246">
        <f>SUM(AG95,AV95)</f>
        <v>617072.17000000004</v>
      </c>
      <c r="AO95" s="247"/>
      <c r="AP95" s="247"/>
      <c r="AQ95" s="97" t="s">
        <v>84</v>
      </c>
      <c r="AR95" s="98"/>
      <c r="AS95" s="99">
        <f>'SO01 - Hostětín - Slavičín'!K30</f>
        <v>509977</v>
      </c>
      <c r="AT95" s="100">
        <f>'SO01 - Hostětín - Slavičín'!K31</f>
        <v>0</v>
      </c>
      <c r="AU95" s="100">
        <v>0</v>
      </c>
      <c r="AV95" s="100">
        <f>ROUND(SUM(AX95:AY95),2)</f>
        <v>107095.17</v>
      </c>
      <c r="AW95" s="101">
        <f>'SO01 - Hostětín - Slavičín'!T121</f>
        <v>0</v>
      </c>
      <c r="AX95" s="100">
        <f>'SO01 - Hostětín - Slavičín'!K35</f>
        <v>107095.17</v>
      </c>
      <c r="AY95" s="100">
        <f>'SO01 - Hostětín - Slavičín'!K36</f>
        <v>0</v>
      </c>
      <c r="AZ95" s="100">
        <f>'SO01 - Hostětín - Slavičín'!K37</f>
        <v>0</v>
      </c>
      <c r="BA95" s="100">
        <f>'SO01 - Hostětín - Slavičín'!K38</f>
        <v>0</v>
      </c>
      <c r="BB95" s="100">
        <f>'SO01 - Hostětín - Slavičín'!F35</f>
        <v>509977</v>
      </c>
      <c r="BC95" s="100">
        <f>'SO01 - Hostětín - Slavičín'!F36</f>
        <v>0</v>
      </c>
      <c r="BD95" s="100">
        <f>'SO01 - Hostětín - Slavičín'!F37</f>
        <v>0</v>
      </c>
      <c r="BE95" s="100">
        <f>'SO01 - Hostětín - Slavičín'!F38</f>
        <v>0</v>
      </c>
      <c r="BF95" s="102">
        <f>'SO01 - Hostětín - Slavičín'!F39</f>
        <v>0</v>
      </c>
      <c r="BT95" s="103" t="s">
        <v>85</v>
      </c>
      <c r="BV95" s="103" t="s">
        <v>79</v>
      </c>
      <c r="BW95" s="103" t="s">
        <v>86</v>
      </c>
      <c r="BX95" s="103" t="s">
        <v>6</v>
      </c>
      <c r="CL95" s="103" t="s">
        <v>1</v>
      </c>
      <c r="CM95" s="103" t="s">
        <v>87</v>
      </c>
    </row>
    <row r="96" spans="1:91" s="7" customFormat="1" ht="16.5" customHeight="1">
      <c r="A96" s="93" t="s">
        <v>81</v>
      </c>
      <c r="B96" s="94"/>
      <c r="C96" s="95"/>
      <c r="D96" s="248" t="s">
        <v>88</v>
      </c>
      <c r="E96" s="248"/>
      <c r="F96" s="248"/>
      <c r="G96" s="248"/>
      <c r="H96" s="248"/>
      <c r="I96" s="96"/>
      <c r="J96" s="248" t="s">
        <v>89</v>
      </c>
      <c r="K96" s="248"/>
      <c r="L96" s="248"/>
      <c r="M96" s="248"/>
      <c r="N96" s="248"/>
      <c r="O96" s="248"/>
      <c r="P96" s="248"/>
      <c r="Q96" s="248"/>
      <c r="R96" s="248"/>
      <c r="S96" s="248"/>
      <c r="T96" s="248"/>
      <c r="U96" s="248"/>
      <c r="V96" s="248"/>
      <c r="W96" s="248"/>
      <c r="X96" s="248"/>
      <c r="Y96" s="248"/>
      <c r="Z96" s="248"/>
      <c r="AA96" s="248"/>
      <c r="AB96" s="248"/>
      <c r="AC96" s="248"/>
      <c r="AD96" s="248"/>
      <c r="AE96" s="248"/>
      <c r="AF96" s="248"/>
      <c r="AG96" s="246">
        <f>'SO02 - Pitín - Hostětín'!K32</f>
        <v>2438255.2799999998</v>
      </c>
      <c r="AH96" s="247"/>
      <c r="AI96" s="247"/>
      <c r="AJ96" s="247"/>
      <c r="AK96" s="247"/>
      <c r="AL96" s="247"/>
      <c r="AM96" s="247"/>
      <c r="AN96" s="246">
        <f>SUM(AG96,AV96)</f>
        <v>2950288.8899999997</v>
      </c>
      <c r="AO96" s="247"/>
      <c r="AP96" s="247"/>
      <c r="AQ96" s="97" t="s">
        <v>84</v>
      </c>
      <c r="AR96" s="98"/>
      <c r="AS96" s="99">
        <f>'SO02 - Pitín - Hostětín'!K30</f>
        <v>2438255.2800000003</v>
      </c>
      <c r="AT96" s="100">
        <f>'SO02 - Pitín - Hostětín'!K31</f>
        <v>0</v>
      </c>
      <c r="AU96" s="100">
        <v>0</v>
      </c>
      <c r="AV96" s="100">
        <f>ROUND(SUM(AX96:AY96),2)</f>
        <v>512033.61</v>
      </c>
      <c r="AW96" s="101">
        <f>'SO02 - Pitín - Hostětín'!T123</f>
        <v>0</v>
      </c>
      <c r="AX96" s="100">
        <f>'SO02 - Pitín - Hostětín'!K35</f>
        <v>512033.61</v>
      </c>
      <c r="AY96" s="100">
        <f>'SO02 - Pitín - Hostětín'!K36</f>
        <v>0</v>
      </c>
      <c r="AZ96" s="100">
        <f>'SO02 - Pitín - Hostětín'!K37</f>
        <v>0</v>
      </c>
      <c r="BA96" s="100">
        <f>'SO02 - Pitín - Hostětín'!K38</f>
        <v>0</v>
      </c>
      <c r="BB96" s="100">
        <f>'SO02 - Pitín - Hostětín'!F35</f>
        <v>2438255.2799999998</v>
      </c>
      <c r="BC96" s="100">
        <f>'SO02 - Pitín - Hostětín'!F36</f>
        <v>0</v>
      </c>
      <c r="BD96" s="100">
        <f>'SO02 - Pitín - Hostětín'!F37</f>
        <v>0</v>
      </c>
      <c r="BE96" s="100">
        <f>'SO02 - Pitín - Hostětín'!F38</f>
        <v>0</v>
      </c>
      <c r="BF96" s="102">
        <f>'SO02 - Pitín - Hostětín'!F39</f>
        <v>0</v>
      </c>
      <c r="BT96" s="103" t="s">
        <v>85</v>
      </c>
      <c r="BV96" s="103" t="s">
        <v>79</v>
      </c>
      <c r="BW96" s="103" t="s">
        <v>90</v>
      </c>
      <c r="BX96" s="103" t="s">
        <v>6</v>
      </c>
      <c r="CL96" s="103" t="s">
        <v>1</v>
      </c>
      <c r="CM96" s="103" t="s">
        <v>87</v>
      </c>
    </row>
    <row r="97" spans="1:91" s="7" customFormat="1" ht="16.5" customHeight="1">
      <c r="A97" s="93" t="s">
        <v>81</v>
      </c>
      <c r="B97" s="94"/>
      <c r="C97" s="95"/>
      <c r="D97" s="248" t="s">
        <v>91</v>
      </c>
      <c r="E97" s="248"/>
      <c r="F97" s="248"/>
      <c r="G97" s="248"/>
      <c r="H97" s="248"/>
      <c r="I97" s="96"/>
      <c r="J97" s="248" t="s">
        <v>91</v>
      </c>
      <c r="K97" s="248"/>
      <c r="L97" s="248"/>
      <c r="M97" s="248"/>
      <c r="N97" s="248"/>
      <c r="O97" s="248"/>
      <c r="P97" s="248"/>
      <c r="Q97" s="248"/>
      <c r="R97" s="248"/>
      <c r="S97" s="248"/>
      <c r="T97" s="248"/>
      <c r="U97" s="248"/>
      <c r="V97" s="248"/>
      <c r="W97" s="248"/>
      <c r="X97" s="248"/>
      <c r="Y97" s="248"/>
      <c r="Z97" s="248"/>
      <c r="AA97" s="248"/>
      <c r="AB97" s="248"/>
      <c r="AC97" s="248"/>
      <c r="AD97" s="248"/>
      <c r="AE97" s="248"/>
      <c r="AF97" s="248"/>
      <c r="AG97" s="246">
        <f>'VRN - VRN'!K32</f>
        <v>0</v>
      </c>
      <c r="AH97" s="247"/>
      <c r="AI97" s="247"/>
      <c r="AJ97" s="247"/>
      <c r="AK97" s="247"/>
      <c r="AL97" s="247"/>
      <c r="AM97" s="247"/>
      <c r="AN97" s="246">
        <f>SUM(AG97,AV97)</f>
        <v>0</v>
      </c>
      <c r="AO97" s="247"/>
      <c r="AP97" s="247"/>
      <c r="AQ97" s="97" t="s">
        <v>84</v>
      </c>
      <c r="AR97" s="98"/>
      <c r="AS97" s="104">
        <f>'VRN - VRN'!K30</f>
        <v>0</v>
      </c>
      <c r="AT97" s="105">
        <f>'VRN - VRN'!K31</f>
        <v>0</v>
      </c>
      <c r="AU97" s="105">
        <v>0</v>
      </c>
      <c r="AV97" s="105">
        <f>ROUND(SUM(AX97:AY97),2)</f>
        <v>0</v>
      </c>
      <c r="AW97" s="106">
        <f>'VRN - VRN'!T117</f>
        <v>0</v>
      </c>
      <c r="AX97" s="105">
        <f>'VRN - VRN'!K35</f>
        <v>0</v>
      </c>
      <c r="AY97" s="105">
        <f>'VRN - VRN'!K36</f>
        <v>0</v>
      </c>
      <c r="AZ97" s="105">
        <f>'VRN - VRN'!K37</f>
        <v>0</v>
      </c>
      <c r="BA97" s="105">
        <f>'VRN - VRN'!K38</f>
        <v>0</v>
      </c>
      <c r="BB97" s="105">
        <f>'VRN - VRN'!F35</f>
        <v>0</v>
      </c>
      <c r="BC97" s="105">
        <f>'VRN - VRN'!F36</f>
        <v>0</v>
      </c>
      <c r="BD97" s="105">
        <f>'VRN - VRN'!F37</f>
        <v>0</v>
      </c>
      <c r="BE97" s="105">
        <f>'VRN - VRN'!F38</f>
        <v>0</v>
      </c>
      <c r="BF97" s="107">
        <f>'VRN - VRN'!F39</f>
        <v>0</v>
      </c>
      <c r="BT97" s="103" t="s">
        <v>85</v>
      </c>
      <c r="BV97" s="103" t="s">
        <v>79</v>
      </c>
      <c r="BW97" s="103" t="s">
        <v>92</v>
      </c>
      <c r="BX97" s="103" t="s">
        <v>6</v>
      </c>
      <c r="CL97" s="103" t="s">
        <v>1</v>
      </c>
      <c r="CM97" s="103" t="s">
        <v>87</v>
      </c>
    </row>
    <row r="98" spans="1:91" s="2" customFormat="1" ht="30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</row>
    <row r="99" spans="1:9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</row>
  </sheetData>
  <sheetProtection algorithmName="SHA-512" hashValue="yQxhN01Ma47/gLZBCRsd+a65QblP19eTfYKxXJQhcAFHORmj9FL89WCUwTxHk2TOBSmotgJ3Vrr3fIYWodtbPw==" saltValue="QZvzPSexZ8Gne0u2Oq7p2kPxz0YaC/tRL9e1EmzGvhDwDh08r1nMGoavwgapudieYxvb649X4/Z+Oe5+EcMWKA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G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01 - Hostětín - Slavičín'!C2" display="/"/>
    <hyperlink ref="A96" location="'SO02 - Pitín - Hostětín'!C2" display="/"/>
    <hyperlink ref="A97" location="'VRN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8"/>
  <sheetViews>
    <sheetView showGridLines="0" topLeftCell="A175" workbookViewId="0">
      <selection activeCell="I183" sqref="I183:I19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T2" s="16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9"/>
      <c r="AT3" s="16" t="s">
        <v>87</v>
      </c>
    </row>
    <row r="4" spans="1:46" s="1" customFormat="1" ht="24.95" customHeight="1">
      <c r="B4" s="19"/>
      <c r="D4" s="110" t="s">
        <v>93</v>
      </c>
      <c r="M4" s="19"/>
      <c r="N4" s="111" t="s">
        <v>11</v>
      </c>
      <c r="AT4" s="16" t="s">
        <v>4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112" t="s">
        <v>17</v>
      </c>
      <c r="M6" s="19"/>
    </row>
    <row r="7" spans="1:46" s="1" customFormat="1" ht="16.5" customHeight="1">
      <c r="B7" s="19"/>
      <c r="E7" s="289" t="str">
        <f>'Rekapitulace stavby'!K6</f>
        <v>Oprava trati v úseku Bojkovice - Slavičín</v>
      </c>
      <c r="F7" s="290"/>
      <c r="G7" s="290"/>
      <c r="H7" s="290"/>
      <c r="M7" s="19"/>
    </row>
    <row r="8" spans="1:46" s="2" customFormat="1" ht="12" customHeight="1">
      <c r="A8" s="33"/>
      <c r="B8" s="38"/>
      <c r="C8" s="33"/>
      <c r="D8" s="112" t="s">
        <v>94</v>
      </c>
      <c r="E8" s="33"/>
      <c r="F8" s="33"/>
      <c r="G8" s="33"/>
      <c r="H8" s="33"/>
      <c r="I8" s="33"/>
      <c r="J8" s="33"/>
      <c r="K8" s="33"/>
      <c r="L8" s="33"/>
      <c r="M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1" t="s">
        <v>95</v>
      </c>
      <c r="F9" s="292"/>
      <c r="G9" s="292"/>
      <c r="H9" s="292"/>
      <c r="I9" s="33"/>
      <c r="J9" s="33"/>
      <c r="K9" s="33"/>
      <c r="L9" s="33"/>
      <c r="M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2" t="s">
        <v>19</v>
      </c>
      <c r="E11" s="33"/>
      <c r="F11" s="113" t="s">
        <v>1</v>
      </c>
      <c r="G11" s="33"/>
      <c r="H11" s="33"/>
      <c r="I11" s="112" t="s">
        <v>20</v>
      </c>
      <c r="J11" s="113" t="s">
        <v>1</v>
      </c>
      <c r="K11" s="33"/>
      <c r="L11" s="33"/>
      <c r="M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2" t="s">
        <v>21</v>
      </c>
      <c r="E12" s="33"/>
      <c r="F12" s="113" t="s">
        <v>83</v>
      </c>
      <c r="G12" s="33"/>
      <c r="H12" s="33"/>
      <c r="I12" s="112" t="s">
        <v>23</v>
      </c>
      <c r="J12" s="114">
        <f>'Rekapitulace stavby'!AN8</f>
        <v>0</v>
      </c>
      <c r="K12" s="33"/>
      <c r="L12" s="33"/>
      <c r="M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2" t="s">
        <v>24</v>
      </c>
      <c r="E14" s="33"/>
      <c r="F14" s="33"/>
      <c r="G14" s="33"/>
      <c r="H14" s="33"/>
      <c r="I14" s="112" t="s">
        <v>25</v>
      </c>
      <c r="J14" s="113" t="str">
        <f>IF('Rekapitulace stavby'!AN10="","",'Rekapitulace stavby'!AN10)</f>
        <v>709 94 234</v>
      </c>
      <c r="K14" s="33"/>
      <c r="L14" s="33"/>
      <c r="M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3" t="str">
        <f>IF('Rekapitulace stavby'!E11="","",'Rekapitulace stavby'!E11)</f>
        <v>Správa železnic, s.o.;Dlážděná 1003/7, PSČ 110 00</v>
      </c>
      <c r="F15" s="33"/>
      <c r="G15" s="33"/>
      <c r="H15" s="33"/>
      <c r="I15" s="112" t="s">
        <v>28</v>
      </c>
      <c r="J15" s="113" t="str">
        <f>IF('Rekapitulace stavby'!AN11="","",'Rekapitulace stavby'!AN11)</f>
        <v/>
      </c>
      <c r="K15" s="33"/>
      <c r="L15" s="33"/>
      <c r="M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2" t="s">
        <v>29</v>
      </c>
      <c r="E17" s="33"/>
      <c r="F17" s="33"/>
      <c r="G17" s="33"/>
      <c r="H17" s="33"/>
      <c r="I17" s="112" t="s">
        <v>25</v>
      </c>
      <c r="J17" s="29" t="str">
        <f>'Rekapitulace stavby'!AN13</f>
        <v>Vyplň údaj</v>
      </c>
      <c r="K17" s="33"/>
      <c r="L17" s="33"/>
      <c r="M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3" t="str">
        <f>'Rekapitulace stavby'!E14</f>
        <v>Vyplň údaj</v>
      </c>
      <c r="F18" s="294"/>
      <c r="G18" s="294"/>
      <c r="H18" s="294"/>
      <c r="I18" s="112" t="s">
        <v>28</v>
      </c>
      <c r="J18" s="29" t="str">
        <f>'Rekapitulace stavby'!AN14</f>
        <v>Vyplň údaj</v>
      </c>
      <c r="K18" s="33"/>
      <c r="L18" s="33"/>
      <c r="M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2" t="s">
        <v>31</v>
      </c>
      <c r="E20" s="33"/>
      <c r="F20" s="33"/>
      <c r="G20" s="33"/>
      <c r="H20" s="33"/>
      <c r="I20" s="112" t="s">
        <v>25</v>
      </c>
      <c r="J20" s="113" t="str">
        <f>IF('Rekapitulace stavby'!AN16="","",'Rekapitulace stavby'!AN16)</f>
        <v/>
      </c>
      <c r="K20" s="33"/>
      <c r="L20" s="33"/>
      <c r="M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3" t="str">
        <f>IF('Rekapitulace stavby'!E17="","",'Rekapitulace stavby'!E17)</f>
        <v xml:space="preserve"> </v>
      </c>
      <c r="F21" s="33"/>
      <c r="G21" s="33"/>
      <c r="H21" s="33"/>
      <c r="I21" s="112" t="s">
        <v>28</v>
      </c>
      <c r="J21" s="113" t="str">
        <f>IF('Rekapitulace stavby'!AN17="","",'Rekapitulace stavby'!AN17)</f>
        <v/>
      </c>
      <c r="K21" s="33"/>
      <c r="L21" s="33"/>
      <c r="M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2" t="s">
        <v>33</v>
      </c>
      <c r="E23" s="33"/>
      <c r="F23" s="33"/>
      <c r="G23" s="33"/>
      <c r="H23" s="33"/>
      <c r="I23" s="112" t="s">
        <v>25</v>
      </c>
      <c r="J23" s="113" t="str">
        <f>IF('Rekapitulace stavby'!AN19="","",'Rekapitulace stavby'!AN19)</f>
        <v/>
      </c>
      <c r="K23" s="33"/>
      <c r="L23" s="33"/>
      <c r="M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3" t="str">
        <f>IF('Rekapitulace stavby'!E20="","",'Rekapitulace stavby'!E20)</f>
        <v xml:space="preserve"> </v>
      </c>
      <c r="F24" s="33"/>
      <c r="G24" s="33"/>
      <c r="H24" s="33"/>
      <c r="I24" s="112" t="s">
        <v>28</v>
      </c>
      <c r="J24" s="113" t="str">
        <f>IF('Rekapitulace stavby'!AN20="","",'Rekapitulace stavby'!AN20)</f>
        <v/>
      </c>
      <c r="K24" s="33"/>
      <c r="L24" s="33"/>
      <c r="M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2" t="s">
        <v>34</v>
      </c>
      <c r="E26" s="33"/>
      <c r="F26" s="33"/>
      <c r="G26" s="33"/>
      <c r="H26" s="33"/>
      <c r="I26" s="33"/>
      <c r="J26" s="33"/>
      <c r="K26" s="33"/>
      <c r="L26" s="33"/>
      <c r="M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5"/>
      <c r="B27" s="116"/>
      <c r="C27" s="115"/>
      <c r="D27" s="115"/>
      <c r="E27" s="295" t="s">
        <v>1</v>
      </c>
      <c r="F27" s="295"/>
      <c r="G27" s="295"/>
      <c r="H27" s="295"/>
      <c r="I27" s="115"/>
      <c r="J27" s="115"/>
      <c r="K27" s="115"/>
      <c r="L27" s="115"/>
      <c r="M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118"/>
      <c r="M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2.75">
      <c r="A30" s="33"/>
      <c r="B30" s="38"/>
      <c r="C30" s="33"/>
      <c r="D30" s="33"/>
      <c r="E30" s="112" t="s">
        <v>96</v>
      </c>
      <c r="F30" s="33"/>
      <c r="G30" s="33"/>
      <c r="H30" s="33"/>
      <c r="I30" s="33"/>
      <c r="J30" s="33"/>
      <c r="K30" s="119">
        <f>I96</f>
        <v>509977</v>
      </c>
      <c r="L30" s="33"/>
      <c r="M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2.75">
      <c r="A31" s="33"/>
      <c r="B31" s="38"/>
      <c r="C31" s="33"/>
      <c r="D31" s="33"/>
      <c r="E31" s="112" t="s">
        <v>97</v>
      </c>
      <c r="F31" s="33"/>
      <c r="G31" s="33"/>
      <c r="H31" s="33"/>
      <c r="I31" s="33"/>
      <c r="J31" s="33"/>
      <c r="K31" s="119">
        <f>J96</f>
        <v>0</v>
      </c>
      <c r="L31" s="33"/>
      <c r="M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0" t="s">
        <v>35</v>
      </c>
      <c r="E32" s="33"/>
      <c r="F32" s="33"/>
      <c r="G32" s="33"/>
      <c r="H32" s="33"/>
      <c r="I32" s="33"/>
      <c r="J32" s="33"/>
      <c r="K32" s="121">
        <f>ROUND(K121, 2)</f>
        <v>509977</v>
      </c>
      <c r="L32" s="33"/>
      <c r="M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8"/>
      <c r="E33" s="118"/>
      <c r="F33" s="118"/>
      <c r="G33" s="118"/>
      <c r="H33" s="118"/>
      <c r="I33" s="118"/>
      <c r="J33" s="118"/>
      <c r="K33" s="118"/>
      <c r="L33" s="118"/>
      <c r="M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2" t="s">
        <v>37</v>
      </c>
      <c r="G34" s="33"/>
      <c r="H34" s="33"/>
      <c r="I34" s="122" t="s">
        <v>36</v>
      </c>
      <c r="J34" s="33"/>
      <c r="K34" s="122" t="s">
        <v>38</v>
      </c>
      <c r="L34" s="33"/>
      <c r="M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3" t="s">
        <v>39</v>
      </c>
      <c r="E35" s="112" t="s">
        <v>40</v>
      </c>
      <c r="F35" s="119">
        <f>ROUND((SUM(BE121:BE207)),  2)</f>
        <v>509977</v>
      </c>
      <c r="G35" s="33"/>
      <c r="H35" s="33"/>
      <c r="I35" s="124">
        <v>0.21</v>
      </c>
      <c r="J35" s="33"/>
      <c r="K35" s="119">
        <f>ROUND(((SUM(BE121:BE207))*I35),  2)</f>
        <v>107095.17</v>
      </c>
      <c r="L35" s="33"/>
      <c r="M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2" t="s">
        <v>41</v>
      </c>
      <c r="F36" s="119">
        <f>ROUND((SUM(BF121:BF207)),  2)</f>
        <v>0</v>
      </c>
      <c r="G36" s="33"/>
      <c r="H36" s="33"/>
      <c r="I36" s="124">
        <v>0.15</v>
      </c>
      <c r="J36" s="33"/>
      <c r="K36" s="119">
        <f>ROUND(((SUM(BF121:BF207))*I36),  2)</f>
        <v>0</v>
      </c>
      <c r="L36" s="33"/>
      <c r="M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2" t="s">
        <v>42</v>
      </c>
      <c r="F37" s="119">
        <f>ROUND((SUM(BG121:BG207)),  2)</f>
        <v>0</v>
      </c>
      <c r="G37" s="33"/>
      <c r="H37" s="33"/>
      <c r="I37" s="124">
        <v>0.21</v>
      </c>
      <c r="J37" s="33"/>
      <c r="K37" s="119">
        <f>0</f>
        <v>0</v>
      </c>
      <c r="L37" s="33"/>
      <c r="M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2" t="s">
        <v>43</v>
      </c>
      <c r="F38" s="119">
        <f>ROUND((SUM(BH121:BH207)),  2)</f>
        <v>0</v>
      </c>
      <c r="G38" s="33"/>
      <c r="H38" s="33"/>
      <c r="I38" s="124">
        <v>0.15</v>
      </c>
      <c r="J38" s="33"/>
      <c r="K38" s="119">
        <f>0</f>
        <v>0</v>
      </c>
      <c r="L38" s="33"/>
      <c r="M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2" t="s">
        <v>44</v>
      </c>
      <c r="F39" s="119">
        <f>ROUND((SUM(BI121:BI207)),  2)</f>
        <v>0</v>
      </c>
      <c r="G39" s="33"/>
      <c r="H39" s="33"/>
      <c r="I39" s="124">
        <v>0</v>
      </c>
      <c r="J39" s="33"/>
      <c r="K39" s="119">
        <f>0</f>
        <v>0</v>
      </c>
      <c r="L39" s="33"/>
      <c r="M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5"/>
      <c r="D41" s="126" t="s">
        <v>45</v>
      </c>
      <c r="E41" s="127"/>
      <c r="F41" s="127"/>
      <c r="G41" s="128" t="s">
        <v>46</v>
      </c>
      <c r="H41" s="129" t="s">
        <v>47</v>
      </c>
      <c r="I41" s="127"/>
      <c r="J41" s="127"/>
      <c r="K41" s="130">
        <f>SUM(K32:K39)</f>
        <v>617072.17000000004</v>
      </c>
      <c r="L41" s="131"/>
      <c r="M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M43" s="19"/>
    </row>
    <row r="44" spans="1:31" s="1" customFormat="1" ht="14.45" customHeight="1">
      <c r="B44" s="19"/>
      <c r="M44" s="19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50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133"/>
      <c r="M50" s="50"/>
    </row>
    <row r="51" spans="1:31">
      <c r="B51" s="19"/>
      <c r="M51" s="19"/>
    </row>
    <row r="52" spans="1:31">
      <c r="B52" s="19"/>
      <c r="M52" s="19"/>
    </row>
    <row r="53" spans="1:31">
      <c r="B53" s="19"/>
      <c r="M53" s="19"/>
    </row>
    <row r="54" spans="1:31">
      <c r="B54" s="19"/>
      <c r="M54" s="19"/>
    </row>
    <row r="55" spans="1:31">
      <c r="B55" s="19"/>
      <c r="M55" s="19"/>
    </row>
    <row r="56" spans="1:31">
      <c r="B56" s="19"/>
      <c r="M56" s="19"/>
    </row>
    <row r="57" spans="1:31">
      <c r="B57" s="19"/>
      <c r="M57" s="19"/>
    </row>
    <row r="58" spans="1:31">
      <c r="B58" s="19"/>
      <c r="M58" s="19"/>
    </row>
    <row r="59" spans="1:31">
      <c r="B59" s="19"/>
      <c r="M59" s="19"/>
    </row>
    <row r="60" spans="1:31">
      <c r="B60" s="19"/>
      <c r="M60" s="19"/>
    </row>
    <row r="61" spans="1:31" s="2" customFormat="1" ht="12.75">
      <c r="A61" s="33"/>
      <c r="B61" s="38"/>
      <c r="C61" s="33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135"/>
      <c r="M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M62" s="19"/>
    </row>
    <row r="63" spans="1:31">
      <c r="B63" s="19"/>
      <c r="M63" s="19"/>
    </row>
    <row r="64" spans="1:31">
      <c r="B64" s="19"/>
      <c r="M64" s="19"/>
    </row>
    <row r="65" spans="1:31" s="2" customFormat="1" ht="12.75">
      <c r="A65" s="33"/>
      <c r="B65" s="38"/>
      <c r="C65" s="33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138"/>
      <c r="M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M66" s="19"/>
    </row>
    <row r="67" spans="1:31">
      <c r="B67" s="19"/>
      <c r="M67" s="19"/>
    </row>
    <row r="68" spans="1:31">
      <c r="B68" s="19"/>
      <c r="M68" s="19"/>
    </row>
    <row r="69" spans="1:31">
      <c r="B69" s="19"/>
      <c r="M69" s="19"/>
    </row>
    <row r="70" spans="1:31">
      <c r="B70" s="19"/>
      <c r="M70" s="19"/>
    </row>
    <row r="71" spans="1:31">
      <c r="B71" s="19"/>
      <c r="M71" s="19"/>
    </row>
    <row r="72" spans="1:31">
      <c r="B72" s="19"/>
      <c r="M72" s="19"/>
    </row>
    <row r="73" spans="1:31">
      <c r="B73" s="19"/>
      <c r="M73" s="19"/>
    </row>
    <row r="74" spans="1:31">
      <c r="B74" s="19"/>
      <c r="M74" s="19"/>
    </row>
    <row r="75" spans="1:31">
      <c r="B75" s="19"/>
      <c r="M75" s="19"/>
    </row>
    <row r="76" spans="1:31" s="2" customFormat="1" ht="12.75">
      <c r="A76" s="33"/>
      <c r="B76" s="38"/>
      <c r="C76" s="33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135"/>
      <c r="M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35"/>
      <c r="J82" s="35"/>
      <c r="K82" s="35"/>
      <c r="L82" s="35"/>
      <c r="M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35"/>
      <c r="M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7" t="str">
        <f>E7</f>
        <v>Oprava trati v úseku Bojkovice - Slavičín</v>
      </c>
      <c r="F85" s="288"/>
      <c r="G85" s="288"/>
      <c r="H85" s="288"/>
      <c r="I85" s="35"/>
      <c r="J85" s="35"/>
      <c r="K85" s="35"/>
      <c r="L85" s="35"/>
      <c r="M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35"/>
      <c r="J86" s="35"/>
      <c r="K86" s="35"/>
      <c r="L86" s="35"/>
      <c r="M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6" t="str">
        <f>E9</f>
        <v>SO01 - Hostětín - Slavičín</v>
      </c>
      <c r="F87" s="286"/>
      <c r="G87" s="286"/>
      <c r="H87" s="286"/>
      <c r="I87" s="35"/>
      <c r="J87" s="35"/>
      <c r="K87" s="35"/>
      <c r="L87" s="35"/>
      <c r="M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Hostětín - Slavičín</v>
      </c>
      <c r="G89" s="35"/>
      <c r="H89" s="35"/>
      <c r="I89" s="28" t="s">
        <v>23</v>
      </c>
      <c r="J89" s="65">
        <f>IF(J12="","",J12)</f>
        <v>0</v>
      </c>
      <c r="K89" s="35"/>
      <c r="L89" s="35"/>
      <c r="M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s.o.;Dlážděná 1003/7, PSČ 110 00</v>
      </c>
      <c r="G91" s="35"/>
      <c r="H91" s="35"/>
      <c r="I91" s="28" t="s">
        <v>31</v>
      </c>
      <c r="J91" s="31" t="str">
        <f>E21</f>
        <v xml:space="preserve"> </v>
      </c>
      <c r="K91" s="35"/>
      <c r="L91" s="35"/>
      <c r="M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33</v>
      </c>
      <c r="J92" s="31" t="str">
        <f>E24</f>
        <v xml:space="preserve"> </v>
      </c>
      <c r="K92" s="35"/>
      <c r="L92" s="35"/>
      <c r="M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99</v>
      </c>
      <c r="D94" s="144"/>
      <c r="E94" s="144"/>
      <c r="F94" s="144"/>
      <c r="G94" s="144"/>
      <c r="H94" s="144"/>
      <c r="I94" s="145" t="s">
        <v>100</v>
      </c>
      <c r="J94" s="145" t="s">
        <v>101</v>
      </c>
      <c r="K94" s="145" t="s">
        <v>102</v>
      </c>
      <c r="L94" s="144"/>
      <c r="M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6" t="s">
        <v>103</v>
      </c>
      <c r="D96" s="35"/>
      <c r="E96" s="35"/>
      <c r="F96" s="35"/>
      <c r="G96" s="35"/>
      <c r="H96" s="35"/>
      <c r="I96" s="83">
        <f t="shared" ref="I96:J98" si="0">Q121</f>
        <v>509977</v>
      </c>
      <c r="J96" s="83">
        <f t="shared" si="0"/>
        <v>0</v>
      </c>
      <c r="K96" s="83">
        <f>K121</f>
        <v>509977</v>
      </c>
      <c r="L96" s="35"/>
      <c r="M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104</v>
      </c>
    </row>
    <row r="97" spans="1:31" s="9" customFormat="1" ht="24.95" customHeight="1">
      <c r="B97" s="147"/>
      <c r="C97" s="148"/>
      <c r="D97" s="149" t="s">
        <v>105</v>
      </c>
      <c r="E97" s="150"/>
      <c r="F97" s="150"/>
      <c r="G97" s="150"/>
      <c r="H97" s="150"/>
      <c r="I97" s="151">
        <f t="shared" si="0"/>
        <v>509977</v>
      </c>
      <c r="J97" s="151">
        <f t="shared" si="0"/>
        <v>0</v>
      </c>
      <c r="K97" s="151">
        <f>K122</f>
        <v>509977</v>
      </c>
      <c r="L97" s="148"/>
      <c r="M97" s="152"/>
    </row>
    <row r="98" spans="1:31" s="10" customFormat="1" ht="19.899999999999999" customHeight="1">
      <c r="B98" s="153"/>
      <c r="C98" s="154"/>
      <c r="D98" s="155" t="s">
        <v>106</v>
      </c>
      <c r="E98" s="156"/>
      <c r="F98" s="156"/>
      <c r="G98" s="156"/>
      <c r="H98" s="156"/>
      <c r="I98" s="157">
        <f t="shared" si="0"/>
        <v>0</v>
      </c>
      <c r="J98" s="157">
        <f t="shared" si="0"/>
        <v>0</v>
      </c>
      <c r="K98" s="157">
        <f>K123</f>
        <v>0</v>
      </c>
      <c r="L98" s="154"/>
      <c r="M98" s="158"/>
    </row>
    <row r="99" spans="1:31" s="10" customFormat="1" ht="19.899999999999999" customHeight="1">
      <c r="B99" s="153"/>
      <c r="C99" s="154"/>
      <c r="D99" s="155" t="s">
        <v>107</v>
      </c>
      <c r="E99" s="156"/>
      <c r="F99" s="156"/>
      <c r="G99" s="156"/>
      <c r="H99" s="156"/>
      <c r="I99" s="157">
        <f>Q182</f>
        <v>509977</v>
      </c>
      <c r="J99" s="157">
        <f>R182</f>
        <v>0</v>
      </c>
      <c r="K99" s="157">
        <f>K182</f>
        <v>509977</v>
      </c>
      <c r="L99" s="154"/>
      <c r="M99" s="158"/>
    </row>
    <row r="100" spans="1:31" s="10" customFormat="1" ht="19.899999999999999" customHeight="1">
      <c r="B100" s="153"/>
      <c r="C100" s="154"/>
      <c r="D100" s="155" t="s">
        <v>108</v>
      </c>
      <c r="E100" s="156"/>
      <c r="F100" s="156"/>
      <c r="G100" s="156"/>
      <c r="H100" s="156"/>
      <c r="I100" s="157">
        <f>Q193</f>
        <v>0</v>
      </c>
      <c r="J100" s="157">
        <f>R193</f>
        <v>0</v>
      </c>
      <c r="K100" s="157">
        <f>K193</f>
        <v>0</v>
      </c>
      <c r="L100" s="154"/>
      <c r="M100" s="158"/>
    </row>
    <row r="101" spans="1:31" s="9" customFormat="1" ht="24.95" customHeight="1">
      <c r="B101" s="147"/>
      <c r="C101" s="148"/>
      <c r="D101" s="149" t="s">
        <v>109</v>
      </c>
      <c r="E101" s="150"/>
      <c r="F101" s="150"/>
      <c r="G101" s="150"/>
      <c r="H101" s="150"/>
      <c r="I101" s="151">
        <f>Q196</f>
        <v>0</v>
      </c>
      <c r="J101" s="151">
        <f>R196</f>
        <v>0</v>
      </c>
      <c r="K101" s="151">
        <f>K196</f>
        <v>0</v>
      </c>
      <c r="L101" s="148"/>
      <c r="M101" s="152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110</v>
      </c>
      <c r="D108" s="35"/>
      <c r="E108" s="35"/>
      <c r="F108" s="35"/>
      <c r="G108" s="35"/>
      <c r="H108" s="35"/>
      <c r="I108" s="35"/>
      <c r="J108" s="35"/>
      <c r="K108" s="35"/>
      <c r="L108" s="35"/>
      <c r="M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17</v>
      </c>
      <c r="D110" s="35"/>
      <c r="E110" s="35"/>
      <c r="F110" s="35"/>
      <c r="G110" s="35"/>
      <c r="H110" s="35"/>
      <c r="I110" s="35"/>
      <c r="J110" s="35"/>
      <c r="K110" s="35"/>
      <c r="L110" s="35"/>
      <c r="M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7" t="str">
        <f>E7</f>
        <v>Oprava trati v úseku Bojkovice - Slavičín</v>
      </c>
      <c r="F111" s="288"/>
      <c r="G111" s="288"/>
      <c r="H111" s="288"/>
      <c r="I111" s="35"/>
      <c r="J111" s="35"/>
      <c r="K111" s="35"/>
      <c r="L111" s="35"/>
      <c r="M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94</v>
      </c>
      <c r="D112" s="35"/>
      <c r="E112" s="35"/>
      <c r="F112" s="35"/>
      <c r="G112" s="35"/>
      <c r="H112" s="35"/>
      <c r="I112" s="35"/>
      <c r="J112" s="35"/>
      <c r="K112" s="35"/>
      <c r="L112" s="35"/>
      <c r="M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56" t="str">
        <f>E9</f>
        <v>SO01 - Hostětín - Slavičín</v>
      </c>
      <c r="F113" s="286"/>
      <c r="G113" s="286"/>
      <c r="H113" s="286"/>
      <c r="I113" s="35"/>
      <c r="J113" s="35"/>
      <c r="K113" s="35"/>
      <c r="L113" s="35"/>
      <c r="M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21</v>
      </c>
      <c r="D115" s="35"/>
      <c r="E115" s="35"/>
      <c r="F115" s="26" t="str">
        <f>F12</f>
        <v>Hostětín - Slavičín</v>
      </c>
      <c r="G115" s="35"/>
      <c r="H115" s="35"/>
      <c r="I115" s="28" t="s">
        <v>23</v>
      </c>
      <c r="J115" s="65">
        <f>IF(J12="","",J12)</f>
        <v>0</v>
      </c>
      <c r="K115" s="35"/>
      <c r="L115" s="35"/>
      <c r="M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24</v>
      </c>
      <c r="D117" s="35"/>
      <c r="E117" s="35"/>
      <c r="F117" s="26" t="str">
        <f>E15</f>
        <v>Správa železnic, s.o.;Dlážděná 1003/7, PSČ 110 00</v>
      </c>
      <c r="G117" s="35"/>
      <c r="H117" s="35"/>
      <c r="I117" s="28" t="s">
        <v>31</v>
      </c>
      <c r="J117" s="31" t="str">
        <f>E21</f>
        <v xml:space="preserve"> </v>
      </c>
      <c r="K117" s="35"/>
      <c r="L117" s="35"/>
      <c r="M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29</v>
      </c>
      <c r="D118" s="35"/>
      <c r="E118" s="35"/>
      <c r="F118" s="26" t="str">
        <f>IF(E18="","",E18)</f>
        <v>Vyplň údaj</v>
      </c>
      <c r="G118" s="35"/>
      <c r="H118" s="35"/>
      <c r="I118" s="28" t="s">
        <v>33</v>
      </c>
      <c r="J118" s="31" t="str">
        <f>E24</f>
        <v xml:space="preserve"> </v>
      </c>
      <c r="K118" s="35"/>
      <c r="L118" s="35"/>
      <c r="M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9"/>
      <c r="B120" s="160"/>
      <c r="C120" s="161" t="s">
        <v>111</v>
      </c>
      <c r="D120" s="162" t="s">
        <v>60</v>
      </c>
      <c r="E120" s="162" t="s">
        <v>56</v>
      </c>
      <c r="F120" s="162" t="s">
        <v>57</v>
      </c>
      <c r="G120" s="162" t="s">
        <v>112</v>
      </c>
      <c r="H120" s="162" t="s">
        <v>113</v>
      </c>
      <c r="I120" s="162" t="s">
        <v>114</v>
      </c>
      <c r="J120" s="162" t="s">
        <v>115</v>
      </c>
      <c r="K120" s="162" t="s">
        <v>102</v>
      </c>
      <c r="L120" s="163" t="s">
        <v>116</v>
      </c>
      <c r="M120" s="164"/>
      <c r="N120" s="74" t="s">
        <v>1</v>
      </c>
      <c r="O120" s="75" t="s">
        <v>39</v>
      </c>
      <c r="P120" s="75" t="s">
        <v>117</v>
      </c>
      <c r="Q120" s="75" t="s">
        <v>118</v>
      </c>
      <c r="R120" s="75" t="s">
        <v>119</v>
      </c>
      <c r="S120" s="75" t="s">
        <v>120</v>
      </c>
      <c r="T120" s="75" t="s">
        <v>121</v>
      </c>
      <c r="U120" s="75" t="s">
        <v>122</v>
      </c>
      <c r="V120" s="75" t="s">
        <v>123</v>
      </c>
      <c r="W120" s="75" t="s">
        <v>124</v>
      </c>
      <c r="X120" s="76" t="s">
        <v>125</v>
      </c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3"/>
      <c r="B121" s="34"/>
      <c r="C121" s="81" t="s">
        <v>126</v>
      </c>
      <c r="D121" s="35"/>
      <c r="E121" s="35"/>
      <c r="F121" s="35"/>
      <c r="G121" s="35"/>
      <c r="H121" s="35"/>
      <c r="I121" s="35"/>
      <c r="J121" s="35"/>
      <c r="K121" s="165">
        <f>BK121</f>
        <v>509977</v>
      </c>
      <c r="L121" s="35"/>
      <c r="M121" s="38"/>
      <c r="N121" s="77"/>
      <c r="O121" s="166"/>
      <c r="P121" s="78"/>
      <c r="Q121" s="167">
        <f>Q122+Q196</f>
        <v>509977</v>
      </c>
      <c r="R121" s="167">
        <f>R122+R196</f>
        <v>0</v>
      </c>
      <c r="S121" s="78"/>
      <c r="T121" s="168">
        <f>T122+T196</f>
        <v>0</v>
      </c>
      <c r="U121" s="78"/>
      <c r="V121" s="168">
        <f>V122+V196</f>
        <v>607.13199999999995</v>
      </c>
      <c r="W121" s="78"/>
      <c r="X121" s="169">
        <f>X122+X196</f>
        <v>0</v>
      </c>
      <c r="Y121" s="33"/>
      <c r="Z121" s="33"/>
      <c r="AA121" s="33"/>
      <c r="AB121" s="33"/>
      <c r="AC121" s="33"/>
      <c r="AD121" s="33"/>
      <c r="AE121" s="33"/>
      <c r="AT121" s="16" t="s">
        <v>76</v>
      </c>
      <c r="AU121" s="16" t="s">
        <v>104</v>
      </c>
      <c r="BK121" s="170">
        <f>BK122+BK196</f>
        <v>509977</v>
      </c>
    </row>
    <row r="122" spans="1:65" s="12" customFormat="1" ht="25.9" customHeight="1">
      <c r="B122" s="171"/>
      <c r="C122" s="172"/>
      <c r="D122" s="173" t="s">
        <v>76</v>
      </c>
      <c r="E122" s="174" t="s">
        <v>127</v>
      </c>
      <c r="F122" s="174" t="s">
        <v>128</v>
      </c>
      <c r="G122" s="172"/>
      <c r="H122" s="172"/>
      <c r="I122" s="175"/>
      <c r="J122" s="175"/>
      <c r="K122" s="176">
        <f>BK122</f>
        <v>509977</v>
      </c>
      <c r="L122" s="172"/>
      <c r="M122" s="177"/>
      <c r="N122" s="178"/>
      <c r="O122" s="179"/>
      <c r="P122" s="179"/>
      <c r="Q122" s="180">
        <f>Q123+Q182+Q193</f>
        <v>509977</v>
      </c>
      <c r="R122" s="180">
        <f>R123+R182+R193</f>
        <v>0</v>
      </c>
      <c r="S122" s="179"/>
      <c r="T122" s="181">
        <f>T123+T182+T193</f>
        <v>0</v>
      </c>
      <c r="U122" s="179"/>
      <c r="V122" s="181">
        <f>V123+V182+V193</f>
        <v>607.13199999999995</v>
      </c>
      <c r="W122" s="179"/>
      <c r="X122" s="182">
        <f>X123+X182+X193</f>
        <v>0</v>
      </c>
      <c r="AR122" s="183" t="s">
        <v>85</v>
      </c>
      <c r="AT122" s="184" t="s">
        <v>76</v>
      </c>
      <c r="AU122" s="184" t="s">
        <v>77</v>
      </c>
      <c r="AY122" s="183" t="s">
        <v>129</v>
      </c>
      <c r="BK122" s="185">
        <f>BK123+BK182+BK193</f>
        <v>509977</v>
      </c>
    </row>
    <row r="123" spans="1:65" s="12" customFormat="1" ht="22.9" customHeight="1">
      <c r="B123" s="171"/>
      <c r="C123" s="172"/>
      <c r="D123" s="173" t="s">
        <v>76</v>
      </c>
      <c r="E123" s="186" t="s">
        <v>130</v>
      </c>
      <c r="F123" s="186" t="s">
        <v>131</v>
      </c>
      <c r="G123" s="172"/>
      <c r="H123" s="172"/>
      <c r="I123" s="175"/>
      <c r="J123" s="175"/>
      <c r="K123" s="187">
        <f>BK123</f>
        <v>0</v>
      </c>
      <c r="L123" s="172"/>
      <c r="M123" s="177"/>
      <c r="N123" s="178"/>
      <c r="O123" s="179"/>
      <c r="P123" s="179"/>
      <c r="Q123" s="180">
        <f>SUM(Q124:Q181)</f>
        <v>0</v>
      </c>
      <c r="R123" s="180">
        <f>SUM(R124:R181)</f>
        <v>0</v>
      </c>
      <c r="S123" s="179"/>
      <c r="T123" s="181">
        <f>SUM(T124:T181)</f>
        <v>0</v>
      </c>
      <c r="U123" s="179"/>
      <c r="V123" s="181">
        <f>SUM(V124:V181)</f>
        <v>0</v>
      </c>
      <c r="W123" s="179"/>
      <c r="X123" s="182">
        <f>SUM(X124:X181)</f>
        <v>0</v>
      </c>
      <c r="AR123" s="183" t="s">
        <v>85</v>
      </c>
      <c r="AT123" s="184" t="s">
        <v>76</v>
      </c>
      <c r="AU123" s="184" t="s">
        <v>85</v>
      </c>
      <c r="AY123" s="183" t="s">
        <v>129</v>
      </c>
      <c r="BK123" s="185">
        <f>SUM(BK124:BK181)</f>
        <v>0</v>
      </c>
    </row>
    <row r="124" spans="1:65" s="2" customFormat="1" ht="24.2" customHeight="1">
      <c r="A124" s="33"/>
      <c r="B124" s="34"/>
      <c r="C124" s="188" t="s">
        <v>85</v>
      </c>
      <c r="D124" s="188" t="s">
        <v>132</v>
      </c>
      <c r="E124" s="189" t="s">
        <v>133</v>
      </c>
      <c r="F124" s="190" t="s">
        <v>134</v>
      </c>
      <c r="G124" s="191" t="s">
        <v>135</v>
      </c>
      <c r="H124" s="192">
        <v>360</v>
      </c>
      <c r="I124" s="193"/>
      <c r="J124" s="193"/>
      <c r="K124" s="194">
        <f>ROUND(P124*H124,2)</f>
        <v>0</v>
      </c>
      <c r="L124" s="190" t="s">
        <v>136</v>
      </c>
      <c r="M124" s="38"/>
      <c r="N124" s="195" t="s">
        <v>1</v>
      </c>
      <c r="O124" s="196" t="s">
        <v>40</v>
      </c>
      <c r="P124" s="197">
        <f>I124+J124</f>
        <v>0</v>
      </c>
      <c r="Q124" s="197">
        <f>ROUND(I124*H124,2)</f>
        <v>0</v>
      </c>
      <c r="R124" s="197">
        <f>ROUND(J124*H124,2)</f>
        <v>0</v>
      </c>
      <c r="S124" s="70"/>
      <c r="T124" s="198">
        <f>S124*H124</f>
        <v>0</v>
      </c>
      <c r="U124" s="198">
        <v>0</v>
      </c>
      <c r="V124" s="198">
        <f>U124*H124</f>
        <v>0</v>
      </c>
      <c r="W124" s="198">
        <v>0</v>
      </c>
      <c r="X124" s="199">
        <f>W124*H124</f>
        <v>0</v>
      </c>
      <c r="Y124" s="33"/>
      <c r="Z124" s="33"/>
      <c r="AA124" s="33"/>
      <c r="AB124" s="33"/>
      <c r="AC124" s="33"/>
      <c r="AD124" s="33"/>
      <c r="AE124" s="33"/>
      <c r="AR124" s="200" t="s">
        <v>137</v>
      </c>
      <c r="AT124" s="200" t="s">
        <v>132</v>
      </c>
      <c r="AU124" s="200" t="s">
        <v>87</v>
      </c>
      <c r="AY124" s="16" t="s">
        <v>129</v>
      </c>
      <c r="BE124" s="201">
        <f>IF(O124="základní",K124,0)</f>
        <v>0</v>
      </c>
      <c r="BF124" s="201">
        <f>IF(O124="snížená",K124,0)</f>
        <v>0</v>
      </c>
      <c r="BG124" s="201">
        <f>IF(O124="zákl. přenesená",K124,0)</f>
        <v>0</v>
      </c>
      <c r="BH124" s="201">
        <f>IF(O124="sníž. přenesená",K124,0)</f>
        <v>0</v>
      </c>
      <c r="BI124" s="201">
        <f>IF(O124="nulová",K124,0)</f>
        <v>0</v>
      </c>
      <c r="BJ124" s="16" t="s">
        <v>85</v>
      </c>
      <c r="BK124" s="201">
        <f>ROUND(P124*H124,2)</f>
        <v>0</v>
      </c>
      <c r="BL124" s="16" t="s">
        <v>137</v>
      </c>
      <c r="BM124" s="200" t="s">
        <v>138</v>
      </c>
    </row>
    <row r="125" spans="1:65" s="2" customFormat="1" ht="48.75">
      <c r="A125" s="33"/>
      <c r="B125" s="34"/>
      <c r="C125" s="35"/>
      <c r="D125" s="202" t="s">
        <v>139</v>
      </c>
      <c r="E125" s="35"/>
      <c r="F125" s="203" t="s">
        <v>140</v>
      </c>
      <c r="G125" s="35"/>
      <c r="H125" s="35"/>
      <c r="I125" s="204"/>
      <c r="J125" s="204"/>
      <c r="K125" s="35"/>
      <c r="L125" s="35"/>
      <c r="M125" s="38"/>
      <c r="N125" s="205"/>
      <c r="O125" s="206"/>
      <c r="P125" s="70"/>
      <c r="Q125" s="70"/>
      <c r="R125" s="70"/>
      <c r="S125" s="70"/>
      <c r="T125" s="70"/>
      <c r="U125" s="70"/>
      <c r="V125" s="70"/>
      <c r="W125" s="70"/>
      <c r="X125" s="71"/>
      <c r="Y125" s="33"/>
      <c r="Z125" s="33"/>
      <c r="AA125" s="33"/>
      <c r="AB125" s="33"/>
      <c r="AC125" s="33"/>
      <c r="AD125" s="33"/>
      <c r="AE125" s="33"/>
      <c r="AT125" s="16" t="s">
        <v>139</v>
      </c>
      <c r="AU125" s="16" t="s">
        <v>87</v>
      </c>
    </row>
    <row r="126" spans="1:65" s="2" customFormat="1" ht="48.75">
      <c r="A126" s="33"/>
      <c r="B126" s="34"/>
      <c r="C126" s="35"/>
      <c r="D126" s="202" t="s">
        <v>141</v>
      </c>
      <c r="E126" s="35"/>
      <c r="F126" s="207" t="s">
        <v>142</v>
      </c>
      <c r="G126" s="35"/>
      <c r="H126" s="35"/>
      <c r="I126" s="204"/>
      <c r="J126" s="204"/>
      <c r="K126" s="35"/>
      <c r="L126" s="35"/>
      <c r="M126" s="38"/>
      <c r="N126" s="205"/>
      <c r="O126" s="206"/>
      <c r="P126" s="70"/>
      <c r="Q126" s="70"/>
      <c r="R126" s="70"/>
      <c r="S126" s="70"/>
      <c r="T126" s="70"/>
      <c r="U126" s="70"/>
      <c r="V126" s="70"/>
      <c r="W126" s="70"/>
      <c r="X126" s="71"/>
      <c r="Y126" s="33"/>
      <c r="Z126" s="33"/>
      <c r="AA126" s="33"/>
      <c r="AB126" s="33"/>
      <c r="AC126" s="33"/>
      <c r="AD126" s="33"/>
      <c r="AE126" s="33"/>
      <c r="AT126" s="16" t="s">
        <v>141</v>
      </c>
      <c r="AU126" s="16" t="s">
        <v>87</v>
      </c>
    </row>
    <row r="127" spans="1:65" s="2" customFormat="1" ht="24">
      <c r="A127" s="33"/>
      <c r="B127" s="34"/>
      <c r="C127" s="188" t="s">
        <v>87</v>
      </c>
      <c r="D127" s="188" t="s">
        <v>132</v>
      </c>
      <c r="E127" s="189" t="s">
        <v>143</v>
      </c>
      <c r="F127" s="190" t="s">
        <v>144</v>
      </c>
      <c r="G127" s="191" t="s">
        <v>145</v>
      </c>
      <c r="H127" s="192">
        <v>1800</v>
      </c>
      <c r="I127" s="193"/>
      <c r="J127" s="193"/>
      <c r="K127" s="194">
        <f>ROUND(P127*H127,2)</f>
        <v>0</v>
      </c>
      <c r="L127" s="190" t="s">
        <v>136</v>
      </c>
      <c r="M127" s="38"/>
      <c r="N127" s="195" t="s">
        <v>1</v>
      </c>
      <c r="O127" s="196" t="s">
        <v>40</v>
      </c>
      <c r="P127" s="197">
        <f>I127+J127</f>
        <v>0</v>
      </c>
      <c r="Q127" s="197">
        <f>ROUND(I127*H127,2)</f>
        <v>0</v>
      </c>
      <c r="R127" s="197">
        <f>ROUND(J127*H127,2)</f>
        <v>0</v>
      </c>
      <c r="S127" s="70"/>
      <c r="T127" s="198">
        <f>S127*H127</f>
        <v>0</v>
      </c>
      <c r="U127" s="198">
        <v>0</v>
      </c>
      <c r="V127" s="198">
        <f>U127*H127</f>
        <v>0</v>
      </c>
      <c r="W127" s="198">
        <v>0</v>
      </c>
      <c r="X127" s="199">
        <f>W127*H127</f>
        <v>0</v>
      </c>
      <c r="Y127" s="33"/>
      <c r="Z127" s="33"/>
      <c r="AA127" s="33"/>
      <c r="AB127" s="33"/>
      <c r="AC127" s="33"/>
      <c r="AD127" s="33"/>
      <c r="AE127" s="33"/>
      <c r="AR127" s="200" t="s">
        <v>137</v>
      </c>
      <c r="AT127" s="200" t="s">
        <v>132</v>
      </c>
      <c r="AU127" s="200" t="s">
        <v>87</v>
      </c>
      <c r="AY127" s="16" t="s">
        <v>129</v>
      </c>
      <c r="BE127" s="201">
        <f>IF(O127="základní",K127,0)</f>
        <v>0</v>
      </c>
      <c r="BF127" s="201">
        <f>IF(O127="snížená",K127,0)</f>
        <v>0</v>
      </c>
      <c r="BG127" s="201">
        <f>IF(O127="zákl. přenesená",K127,0)</f>
        <v>0</v>
      </c>
      <c r="BH127" s="201">
        <f>IF(O127="sníž. přenesená",K127,0)</f>
        <v>0</v>
      </c>
      <c r="BI127" s="201">
        <f>IF(O127="nulová",K127,0)</f>
        <v>0</v>
      </c>
      <c r="BJ127" s="16" t="s">
        <v>85</v>
      </c>
      <c r="BK127" s="201">
        <f>ROUND(P127*H127,2)</f>
        <v>0</v>
      </c>
      <c r="BL127" s="16" t="s">
        <v>137</v>
      </c>
      <c r="BM127" s="200" t="s">
        <v>146</v>
      </c>
    </row>
    <row r="128" spans="1:65" s="2" customFormat="1" ht="39">
      <c r="A128" s="33"/>
      <c r="B128" s="34"/>
      <c r="C128" s="35"/>
      <c r="D128" s="202" t="s">
        <v>139</v>
      </c>
      <c r="E128" s="35"/>
      <c r="F128" s="203" t="s">
        <v>147</v>
      </c>
      <c r="G128" s="35"/>
      <c r="H128" s="35"/>
      <c r="I128" s="204"/>
      <c r="J128" s="204"/>
      <c r="K128" s="35"/>
      <c r="L128" s="35"/>
      <c r="M128" s="38"/>
      <c r="N128" s="205"/>
      <c r="O128" s="206"/>
      <c r="P128" s="70"/>
      <c r="Q128" s="70"/>
      <c r="R128" s="70"/>
      <c r="S128" s="70"/>
      <c r="T128" s="70"/>
      <c r="U128" s="70"/>
      <c r="V128" s="70"/>
      <c r="W128" s="70"/>
      <c r="X128" s="71"/>
      <c r="Y128" s="33"/>
      <c r="Z128" s="33"/>
      <c r="AA128" s="33"/>
      <c r="AB128" s="33"/>
      <c r="AC128" s="33"/>
      <c r="AD128" s="33"/>
      <c r="AE128" s="33"/>
      <c r="AT128" s="16" t="s">
        <v>139</v>
      </c>
      <c r="AU128" s="16" t="s">
        <v>87</v>
      </c>
    </row>
    <row r="129" spans="1:65" s="2" customFormat="1" ht="39">
      <c r="A129" s="33"/>
      <c r="B129" s="34"/>
      <c r="C129" s="35"/>
      <c r="D129" s="202" t="s">
        <v>141</v>
      </c>
      <c r="E129" s="35"/>
      <c r="F129" s="207" t="s">
        <v>148</v>
      </c>
      <c r="G129" s="35"/>
      <c r="H129" s="35"/>
      <c r="I129" s="204"/>
      <c r="J129" s="204"/>
      <c r="K129" s="35"/>
      <c r="L129" s="35"/>
      <c r="M129" s="38"/>
      <c r="N129" s="205"/>
      <c r="O129" s="206"/>
      <c r="P129" s="70"/>
      <c r="Q129" s="70"/>
      <c r="R129" s="70"/>
      <c r="S129" s="70"/>
      <c r="T129" s="70"/>
      <c r="U129" s="70"/>
      <c r="V129" s="70"/>
      <c r="W129" s="70"/>
      <c r="X129" s="71"/>
      <c r="Y129" s="33"/>
      <c r="Z129" s="33"/>
      <c r="AA129" s="33"/>
      <c r="AB129" s="33"/>
      <c r="AC129" s="33"/>
      <c r="AD129" s="33"/>
      <c r="AE129" s="33"/>
      <c r="AT129" s="16" t="s">
        <v>141</v>
      </c>
      <c r="AU129" s="16" t="s">
        <v>87</v>
      </c>
    </row>
    <row r="130" spans="1:65" s="2" customFormat="1" ht="19.5">
      <c r="A130" s="33"/>
      <c r="B130" s="34"/>
      <c r="C130" s="35"/>
      <c r="D130" s="202" t="s">
        <v>149</v>
      </c>
      <c r="E130" s="35"/>
      <c r="F130" s="207" t="s">
        <v>150</v>
      </c>
      <c r="G130" s="35"/>
      <c r="H130" s="35"/>
      <c r="I130" s="204"/>
      <c r="J130" s="204"/>
      <c r="K130" s="35"/>
      <c r="L130" s="35"/>
      <c r="M130" s="38"/>
      <c r="N130" s="205"/>
      <c r="O130" s="206"/>
      <c r="P130" s="70"/>
      <c r="Q130" s="70"/>
      <c r="R130" s="70"/>
      <c r="S130" s="70"/>
      <c r="T130" s="70"/>
      <c r="U130" s="70"/>
      <c r="V130" s="70"/>
      <c r="W130" s="70"/>
      <c r="X130" s="71"/>
      <c r="Y130" s="33"/>
      <c r="Z130" s="33"/>
      <c r="AA130" s="33"/>
      <c r="AB130" s="33"/>
      <c r="AC130" s="33"/>
      <c r="AD130" s="33"/>
      <c r="AE130" s="33"/>
      <c r="AT130" s="16" t="s">
        <v>149</v>
      </c>
      <c r="AU130" s="16" t="s">
        <v>87</v>
      </c>
    </row>
    <row r="131" spans="1:65" s="2" customFormat="1" ht="33" customHeight="1">
      <c r="A131" s="33"/>
      <c r="B131" s="34"/>
      <c r="C131" s="188" t="s">
        <v>151</v>
      </c>
      <c r="D131" s="188" t="s">
        <v>132</v>
      </c>
      <c r="E131" s="189" t="s">
        <v>152</v>
      </c>
      <c r="F131" s="190" t="s">
        <v>153</v>
      </c>
      <c r="G131" s="191" t="s">
        <v>145</v>
      </c>
      <c r="H131" s="192">
        <v>3320</v>
      </c>
      <c r="I131" s="193"/>
      <c r="J131" s="193"/>
      <c r="K131" s="194">
        <f>ROUND(P131*H131,2)</f>
        <v>0</v>
      </c>
      <c r="L131" s="190" t="s">
        <v>136</v>
      </c>
      <c r="M131" s="38"/>
      <c r="N131" s="195" t="s">
        <v>1</v>
      </c>
      <c r="O131" s="196" t="s">
        <v>40</v>
      </c>
      <c r="P131" s="197">
        <f>I131+J131</f>
        <v>0</v>
      </c>
      <c r="Q131" s="197">
        <f>ROUND(I131*H131,2)</f>
        <v>0</v>
      </c>
      <c r="R131" s="197">
        <f>ROUND(J131*H131,2)</f>
        <v>0</v>
      </c>
      <c r="S131" s="70"/>
      <c r="T131" s="198">
        <f>S131*H131</f>
        <v>0</v>
      </c>
      <c r="U131" s="198">
        <v>0</v>
      </c>
      <c r="V131" s="198">
        <f>U131*H131</f>
        <v>0</v>
      </c>
      <c r="W131" s="198">
        <v>0</v>
      </c>
      <c r="X131" s="199">
        <f>W131*H131</f>
        <v>0</v>
      </c>
      <c r="Y131" s="33"/>
      <c r="Z131" s="33"/>
      <c r="AA131" s="33"/>
      <c r="AB131" s="33"/>
      <c r="AC131" s="33"/>
      <c r="AD131" s="33"/>
      <c r="AE131" s="33"/>
      <c r="AR131" s="200" t="s">
        <v>137</v>
      </c>
      <c r="AT131" s="200" t="s">
        <v>132</v>
      </c>
      <c r="AU131" s="200" t="s">
        <v>87</v>
      </c>
      <c r="AY131" s="16" t="s">
        <v>129</v>
      </c>
      <c r="BE131" s="201">
        <f>IF(O131="základní",K131,0)</f>
        <v>0</v>
      </c>
      <c r="BF131" s="201">
        <f>IF(O131="snížená",K131,0)</f>
        <v>0</v>
      </c>
      <c r="BG131" s="201">
        <f>IF(O131="zákl. přenesená",K131,0)</f>
        <v>0</v>
      </c>
      <c r="BH131" s="201">
        <f>IF(O131="sníž. přenesená",K131,0)</f>
        <v>0</v>
      </c>
      <c r="BI131" s="201">
        <f>IF(O131="nulová",K131,0)</f>
        <v>0</v>
      </c>
      <c r="BJ131" s="16" t="s">
        <v>85</v>
      </c>
      <c r="BK131" s="201">
        <f>ROUND(P131*H131,2)</f>
        <v>0</v>
      </c>
      <c r="BL131" s="16" t="s">
        <v>137</v>
      </c>
      <c r="BM131" s="200" t="s">
        <v>154</v>
      </c>
    </row>
    <row r="132" spans="1:65" s="2" customFormat="1" ht="68.25">
      <c r="A132" s="33"/>
      <c r="B132" s="34"/>
      <c r="C132" s="35"/>
      <c r="D132" s="202" t="s">
        <v>139</v>
      </c>
      <c r="E132" s="35"/>
      <c r="F132" s="203" t="s">
        <v>155</v>
      </c>
      <c r="G132" s="35"/>
      <c r="H132" s="35"/>
      <c r="I132" s="204"/>
      <c r="J132" s="204"/>
      <c r="K132" s="35"/>
      <c r="L132" s="35"/>
      <c r="M132" s="38"/>
      <c r="N132" s="205"/>
      <c r="O132" s="206"/>
      <c r="P132" s="70"/>
      <c r="Q132" s="70"/>
      <c r="R132" s="70"/>
      <c r="S132" s="70"/>
      <c r="T132" s="70"/>
      <c r="U132" s="70"/>
      <c r="V132" s="70"/>
      <c r="W132" s="70"/>
      <c r="X132" s="71"/>
      <c r="Y132" s="33"/>
      <c r="Z132" s="33"/>
      <c r="AA132" s="33"/>
      <c r="AB132" s="33"/>
      <c r="AC132" s="33"/>
      <c r="AD132" s="33"/>
      <c r="AE132" s="33"/>
      <c r="AT132" s="16" t="s">
        <v>139</v>
      </c>
      <c r="AU132" s="16" t="s">
        <v>87</v>
      </c>
    </row>
    <row r="133" spans="1:65" s="2" customFormat="1" ht="68.25">
      <c r="A133" s="33"/>
      <c r="B133" s="34"/>
      <c r="C133" s="35"/>
      <c r="D133" s="202" t="s">
        <v>141</v>
      </c>
      <c r="E133" s="35"/>
      <c r="F133" s="207" t="s">
        <v>156</v>
      </c>
      <c r="G133" s="35"/>
      <c r="H133" s="35"/>
      <c r="I133" s="204"/>
      <c r="J133" s="204"/>
      <c r="K133" s="35"/>
      <c r="L133" s="35"/>
      <c r="M133" s="38"/>
      <c r="N133" s="205"/>
      <c r="O133" s="206"/>
      <c r="P133" s="70"/>
      <c r="Q133" s="70"/>
      <c r="R133" s="70"/>
      <c r="S133" s="70"/>
      <c r="T133" s="70"/>
      <c r="U133" s="70"/>
      <c r="V133" s="70"/>
      <c r="W133" s="70"/>
      <c r="X133" s="71"/>
      <c r="Y133" s="33"/>
      <c r="Z133" s="33"/>
      <c r="AA133" s="33"/>
      <c r="AB133" s="33"/>
      <c r="AC133" s="33"/>
      <c r="AD133" s="33"/>
      <c r="AE133" s="33"/>
      <c r="AT133" s="16" t="s">
        <v>141</v>
      </c>
      <c r="AU133" s="16" t="s">
        <v>87</v>
      </c>
    </row>
    <row r="134" spans="1:65" s="2" customFormat="1" ht="19.5">
      <c r="A134" s="33"/>
      <c r="B134" s="34"/>
      <c r="C134" s="35"/>
      <c r="D134" s="202" t="s">
        <v>149</v>
      </c>
      <c r="E134" s="35"/>
      <c r="F134" s="207" t="s">
        <v>157</v>
      </c>
      <c r="G134" s="35"/>
      <c r="H134" s="35"/>
      <c r="I134" s="204"/>
      <c r="J134" s="204"/>
      <c r="K134" s="35"/>
      <c r="L134" s="35"/>
      <c r="M134" s="38"/>
      <c r="N134" s="205"/>
      <c r="O134" s="206"/>
      <c r="P134" s="70"/>
      <c r="Q134" s="70"/>
      <c r="R134" s="70"/>
      <c r="S134" s="70"/>
      <c r="T134" s="70"/>
      <c r="U134" s="70"/>
      <c r="V134" s="70"/>
      <c r="W134" s="70"/>
      <c r="X134" s="71"/>
      <c r="Y134" s="33"/>
      <c r="Z134" s="33"/>
      <c r="AA134" s="33"/>
      <c r="AB134" s="33"/>
      <c r="AC134" s="33"/>
      <c r="AD134" s="33"/>
      <c r="AE134" s="33"/>
      <c r="AT134" s="16" t="s">
        <v>149</v>
      </c>
      <c r="AU134" s="16" t="s">
        <v>87</v>
      </c>
    </row>
    <row r="135" spans="1:65" s="13" customFormat="1">
      <c r="B135" s="208"/>
      <c r="C135" s="209"/>
      <c r="D135" s="202" t="s">
        <v>158</v>
      </c>
      <c r="E135" s="210" t="s">
        <v>1</v>
      </c>
      <c r="F135" s="211" t="s">
        <v>159</v>
      </c>
      <c r="G135" s="209"/>
      <c r="H135" s="212">
        <v>2350</v>
      </c>
      <c r="I135" s="213"/>
      <c r="J135" s="213"/>
      <c r="K135" s="209"/>
      <c r="L135" s="209"/>
      <c r="M135" s="214"/>
      <c r="N135" s="215"/>
      <c r="O135" s="216"/>
      <c r="P135" s="216"/>
      <c r="Q135" s="216"/>
      <c r="R135" s="216"/>
      <c r="S135" s="216"/>
      <c r="T135" s="216"/>
      <c r="U135" s="216"/>
      <c r="V135" s="216"/>
      <c r="W135" s="216"/>
      <c r="X135" s="217"/>
      <c r="AT135" s="218" t="s">
        <v>158</v>
      </c>
      <c r="AU135" s="218" t="s">
        <v>87</v>
      </c>
      <c r="AV135" s="13" t="s">
        <v>87</v>
      </c>
      <c r="AW135" s="13" t="s">
        <v>5</v>
      </c>
      <c r="AX135" s="13" t="s">
        <v>77</v>
      </c>
      <c r="AY135" s="218" t="s">
        <v>129</v>
      </c>
    </row>
    <row r="136" spans="1:65" s="13" customFormat="1">
      <c r="B136" s="208"/>
      <c r="C136" s="209"/>
      <c r="D136" s="202" t="s">
        <v>158</v>
      </c>
      <c r="E136" s="210" t="s">
        <v>1</v>
      </c>
      <c r="F136" s="211" t="s">
        <v>160</v>
      </c>
      <c r="G136" s="209"/>
      <c r="H136" s="212">
        <v>970</v>
      </c>
      <c r="I136" s="213"/>
      <c r="J136" s="213"/>
      <c r="K136" s="209"/>
      <c r="L136" s="209"/>
      <c r="M136" s="214"/>
      <c r="N136" s="215"/>
      <c r="O136" s="216"/>
      <c r="P136" s="216"/>
      <c r="Q136" s="216"/>
      <c r="R136" s="216"/>
      <c r="S136" s="216"/>
      <c r="T136" s="216"/>
      <c r="U136" s="216"/>
      <c r="V136" s="216"/>
      <c r="W136" s="216"/>
      <c r="X136" s="217"/>
      <c r="AT136" s="218" t="s">
        <v>158</v>
      </c>
      <c r="AU136" s="218" t="s">
        <v>87</v>
      </c>
      <c r="AV136" s="13" t="s">
        <v>87</v>
      </c>
      <c r="AW136" s="13" t="s">
        <v>5</v>
      </c>
      <c r="AX136" s="13" t="s">
        <v>77</v>
      </c>
      <c r="AY136" s="218" t="s">
        <v>129</v>
      </c>
    </row>
    <row r="137" spans="1:65" s="14" customFormat="1">
      <c r="B137" s="219"/>
      <c r="C137" s="220"/>
      <c r="D137" s="202" t="s">
        <v>158</v>
      </c>
      <c r="E137" s="221" t="s">
        <v>1</v>
      </c>
      <c r="F137" s="222" t="s">
        <v>161</v>
      </c>
      <c r="G137" s="220"/>
      <c r="H137" s="223">
        <v>3320</v>
      </c>
      <c r="I137" s="224"/>
      <c r="J137" s="224"/>
      <c r="K137" s="220"/>
      <c r="L137" s="220"/>
      <c r="M137" s="225"/>
      <c r="N137" s="226"/>
      <c r="O137" s="227"/>
      <c r="P137" s="227"/>
      <c r="Q137" s="227"/>
      <c r="R137" s="227"/>
      <c r="S137" s="227"/>
      <c r="T137" s="227"/>
      <c r="U137" s="227"/>
      <c r="V137" s="227"/>
      <c r="W137" s="227"/>
      <c r="X137" s="228"/>
      <c r="AT137" s="229" t="s">
        <v>158</v>
      </c>
      <c r="AU137" s="229" t="s">
        <v>87</v>
      </c>
      <c r="AV137" s="14" t="s">
        <v>137</v>
      </c>
      <c r="AW137" s="14" t="s">
        <v>5</v>
      </c>
      <c r="AX137" s="14" t="s">
        <v>85</v>
      </c>
      <c r="AY137" s="229" t="s">
        <v>129</v>
      </c>
    </row>
    <row r="138" spans="1:65" s="2" customFormat="1" ht="24.2" customHeight="1">
      <c r="A138" s="33"/>
      <c r="B138" s="34"/>
      <c r="C138" s="188" t="s">
        <v>137</v>
      </c>
      <c r="D138" s="188" t="s">
        <v>132</v>
      </c>
      <c r="E138" s="189" t="s">
        <v>162</v>
      </c>
      <c r="F138" s="190" t="s">
        <v>163</v>
      </c>
      <c r="G138" s="191" t="s">
        <v>164</v>
      </c>
      <c r="H138" s="192">
        <v>300</v>
      </c>
      <c r="I138" s="193"/>
      <c r="J138" s="193"/>
      <c r="K138" s="194">
        <f>ROUND(P138*H138,2)</f>
        <v>0</v>
      </c>
      <c r="L138" s="190" t="s">
        <v>136</v>
      </c>
      <c r="M138" s="38"/>
      <c r="N138" s="195" t="s">
        <v>1</v>
      </c>
      <c r="O138" s="196" t="s">
        <v>40</v>
      </c>
      <c r="P138" s="197">
        <f>I138+J138</f>
        <v>0</v>
      </c>
      <c r="Q138" s="197">
        <f>ROUND(I138*H138,2)</f>
        <v>0</v>
      </c>
      <c r="R138" s="197">
        <f>ROUND(J138*H138,2)</f>
        <v>0</v>
      </c>
      <c r="S138" s="70"/>
      <c r="T138" s="198">
        <f>S138*H138</f>
        <v>0</v>
      </c>
      <c r="U138" s="198">
        <v>0</v>
      </c>
      <c r="V138" s="198">
        <f>U138*H138</f>
        <v>0</v>
      </c>
      <c r="W138" s="198">
        <v>0</v>
      </c>
      <c r="X138" s="199">
        <f>W138*H138</f>
        <v>0</v>
      </c>
      <c r="Y138" s="33"/>
      <c r="Z138" s="33"/>
      <c r="AA138" s="33"/>
      <c r="AB138" s="33"/>
      <c r="AC138" s="33"/>
      <c r="AD138" s="33"/>
      <c r="AE138" s="33"/>
      <c r="AR138" s="200" t="s">
        <v>137</v>
      </c>
      <c r="AT138" s="200" t="s">
        <v>132</v>
      </c>
      <c r="AU138" s="200" t="s">
        <v>87</v>
      </c>
      <c r="AY138" s="16" t="s">
        <v>129</v>
      </c>
      <c r="BE138" s="201">
        <f>IF(O138="základní",K138,0)</f>
        <v>0</v>
      </c>
      <c r="BF138" s="201">
        <f>IF(O138="snížená",K138,0)</f>
        <v>0</v>
      </c>
      <c r="BG138" s="201">
        <f>IF(O138="zákl. přenesená",K138,0)</f>
        <v>0</v>
      </c>
      <c r="BH138" s="201">
        <f>IF(O138="sníž. přenesená",K138,0)</f>
        <v>0</v>
      </c>
      <c r="BI138" s="201">
        <f>IF(O138="nulová",K138,0)</f>
        <v>0</v>
      </c>
      <c r="BJ138" s="16" t="s">
        <v>85</v>
      </c>
      <c r="BK138" s="201">
        <f>ROUND(P138*H138,2)</f>
        <v>0</v>
      </c>
      <c r="BL138" s="16" t="s">
        <v>137</v>
      </c>
      <c r="BM138" s="200" t="s">
        <v>165</v>
      </c>
    </row>
    <row r="139" spans="1:65" s="2" customFormat="1" ht="29.25">
      <c r="A139" s="33"/>
      <c r="B139" s="34"/>
      <c r="C139" s="35"/>
      <c r="D139" s="202" t="s">
        <v>139</v>
      </c>
      <c r="E139" s="35"/>
      <c r="F139" s="203" t="s">
        <v>166</v>
      </c>
      <c r="G139" s="35"/>
      <c r="H139" s="35"/>
      <c r="I139" s="204"/>
      <c r="J139" s="204"/>
      <c r="K139" s="35"/>
      <c r="L139" s="35"/>
      <c r="M139" s="38"/>
      <c r="N139" s="205"/>
      <c r="O139" s="206"/>
      <c r="P139" s="70"/>
      <c r="Q139" s="70"/>
      <c r="R139" s="70"/>
      <c r="S139" s="70"/>
      <c r="T139" s="70"/>
      <c r="U139" s="70"/>
      <c r="V139" s="70"/>
      <c r="W139" s="70"/>
      <c r="X139" s="71"/>
      <c r="Y139" s="33"/>
      <c r="Z139" s="33"/>
      <c r="AA139" s="33"/>
      <c r="AB139" s="33"/>
      <c r="AC139" s="33"/>
      <c r="AD139" s="33"/>
      <c r="AE139" s="33"/>
      <c r="AT139" s="16" t="s">
        <v>139</v>
      </c>
      <c r="AU139" s="16" t="s">
        <v>87</v>
      </c>
    </row>
    <row r="140" spans="1:65" s="2" customFormat="1" ht="29.25">
      <c r="A140" s="33"/>
      <c r="B140" s="34"/>
      <c r="C140" s="35"/>
      <c r="D140" s="202" t="s">
        <v>141</v>
      </c>
      <c r="E140" s="35"/>
      <c r="F140" s="207" t="s">
        <v>167</v>
      </c>
      <c r="G140" s="35"/>
      <c r="H140" s="35"/>
      <c r="I140" s="204"/>
      <c r="J140" s="204"/>
      <c r="K140" s="35"/>
      <c r="L140" s="35"/>
      <c r="M140" s="38"/>
      <c r="N140" s="205"/>
      <c r="O140" s="206"/>
      <c r="P140" s="70"/>
      <c r="Q140" s="70"/>
      <c r="R140" s="70"/>
      <c r="S140" s="70"/>
      <c r="T140" s="70"/>
      <c r="U140" s="70"/>
      <c r="V140" s="70"/>
      <c r="W140" s="70"/>
      <c r="X140" s="71"/>
      <c r="Y140" s="33"/>
      <c r="Z140" s="33"/>
      <c r="AA140" s="33"/>
      <c r="AB140" s="33"/>
      <c r="AC140" s="33"/>
      <c r="AD140" s="33"/>
      <c r="AE140" s="33"/>
      <c r="AT140" s="16" t="s">
        <v>141</v>
      </c>
      <c r="AU140" s="16" t="s">
        <v>87</v>
      </c>
    </row>
    <row r="141" spans="1:65" s="2" customFormat="1" ht="19.5">
      <c r="A141" s="33"/>
      <c r="B141" s="34"/>
      <c r="C141" s="35"/>
      <c r="D141" s="202" t="s">
        <v>149</v>
      </c>
      <c r="E141" s="35"/>
      <c r="F141" s="207" t="s">
        <v>168</v>
      </c>
      <c r="G141" s="35"/>
      <c r="H141" s="35"/>
      <c r="I141" s="204"/>
      <c r="J141" s="204"/>
      <c r="K141" s="35"/>
      <c r="L141" s="35"/>
      <c r="M141" s="38"/>
      <c r="N141" s="205"/>
      <c r="O141" s="206"/>
      <c r="P141" s="70"/>
      <c r="Q141" s="70"/>
      <c r="R141" s="70"/>
      <c r="S141" s="70"/>
      <c r="T141" s="70"/>
      <c r="U141" s="70"/>
      <c r="V141" s="70"/>
      <c r="W141" s="70"/>
      <c r="X141" s="71"/>
      <c r="Y141" s="33"/>
      <c r="Z141" s="33"/>
      <c r="AA141" s="33"/>
      <c r="AB141" s="33"/>
      <c r="AC141" s="33"/>
      <c r="AD141" s="33"/>
      <c r="AE141" s="33"/>
      <c r="AT141" s="16" t="s">
        <v>149</v>
      </c>
      <c r="AU141" s="16" t="s">
        <v>87</v>
      </c>
    </row>
    <row r="142" spans="1:65" s="2" customFormat="1" ht="24.2" customHeight="1">
      <c r="A142" s="33"/>
      <c r="B142" s="34"/>
      <c r="C142" s="188" t="s">
        <v>130</v>
      </c>
      <c r="D142" s="188" t="s">
        <v>132</v>
      </c>
      <c r="E142" s="189" t="s">
        <v>169</v>
      </c>
      <c r="F142" s="190" t="s">
        <v>170</v>
      </c>
      <c r="G142" s="191" t="s">
        <v>171</v>
      </c>
      <c r="H142" s="192">
        <v>136</v>
      </c>
      <c r="I142" s="193"/>
      <c r="J142" s="193"/>
      <c r="K142" s="194">
        <f>ROUND(P142*H142,2)</f>
        <v>0</v>
      </c>
      <c r="L142" s="190" t="s">
        <v>136</v>
      </c>
      <c r="M142" s="38"/>
      <c r="N142" s="195" t="s">
        <v>1</v>
      </c>
      <c r="O142" s="196" t="s">
        <v>40</v>
      </c>
      <c r="P142" s="197">
        <f>I142+J142</f>
        <v>0</v>
      </c>
      <c r="Q142" s="197">
        <f>ROUND(I142*H142,2)</f>
        <v>0</v>
      </c>
      <c r="R142" s="197">
        <f>ROUND(J142*H142,2)</f>
        <v>0</v>
      </c>
      <c r="S142" s="70"/>
      <c r="T142" s="198">
        <f>S142*H142</f>
        <v>0</v>
      </c>
      <c r="U142" s="198">
        <v>0</v>
      </c>
      <c r="V142" s="198">
        <f>U142*H142</f>
        <v>0</v>
      </c>
      <c r="W142" s="198">
        <v>0</v>
      </c>
      <c r="X142" s="199">
        <f>W142*H142</f>
        <v>0</v>
      </c>
      <c r="Y142" s="33"/>
      <c r="Z142" s="33"/>
      <c r="AA142" s="33"/>
      <c r="AB142" s="33"/>
      <c r="AC142" s="33"/>
      <c r="AD142" s="33"/>
      <c r="AE142" s="33"/>
      <c r="AR142" s="200" t="s">
        <v>137</v>
      </c>
      <c r="AT142" s="200" t="s">
        <v>132</v>
      </c>
      <c r="AU142" s="200" t="s">
        <v>87</v>
      </c>
      <c r="AY142" s="16" t="s">
        <v>129</v>
      </c>
      <c r="BE142" s="201">
        <f>IF(O142="základní",K142,0)</f>
        <v>0</v>
      </c>
      <c r="BF142" s="201">
        <f>IF(O142="snížená",K142,0)</f>
        <v>0</v>
      </c>
      <c r="BG142" s="201">
        <f>IF(O142="zákl. přenesená",K142,0)</f>
        <v>0</v>
      </c>
      <c r="BH142" s="201">
        <f>IF(O142="sníž. přenesená",K142,0)</f>
        <v>0</v>
      </c>
      <c r="BI142" s="201">
        <f>IF(O142="nulová",K142,0)</f>
        <v>0</v>
      </c>
      <c r="BJ142" s="16" t="s">
        <v>85</v>
      </c>
      <c r="BK142" s="201">
        <f>ROUND(P142*H142,2)</f>
        <v>0</v>
      </c>
      <c r="BL142" s="16" t="s">
        <v>137</v>
      </c>
      <c r="BM142" s="200" t="s">
        <v>172</v>
      </c>
    </row>
    <row r="143" spans="1:65" s="2" customFormat="1" ht="58.5">
      <c r="A143" s="33"/>
      <c r="B143" s="34"/>
      <c r="C143" s="35"/>
      <c r="D143" s="202" t="s">
        <v>139</v>
      </c>
      <c r="E143" s="35"/>
      <c r="F143" s="203" t="s">
        <v>173</v>
      </c>
      <c r="G143" s="35"/>
      <c r="H143" s="35"/>
      <c r="I143" s="204"/>
      <c r="J143" s="204"/>
      <c r="K143" s="35"/>
      <c r="L143" s="35"/>
      <c r="M143" s="38"/>
      <c r="N143" s="205"/>
      <c r="O143" s="206"/>
      <c r="P143" s="70"/>
      <c r="Q143" s="70"/>
      <c r="R143" s="70"/>
      <c r="S143" s="70"/>
      <c r="T143" s="70"/>
      <c r="U143" s="70"/>
      <c r="V143" s="70"/>
      <c r="W143" s="70"/>
      <c r="X143" s="71"/>
      <c r="Y143" s="33"/>
      <c r="Z143" s="33"/>
      <c r="AA143" s="33"/>
      <c r="AB143" s="33"/>
      <c r="AC143" s="33"/>
      <c r="AD143" s="33"/>
      <c r="AE143" s="33"/>
      <c r="AT143" s="16" t="s">
        <v>139</v>
      </c>
      <c r="AU143" s="16" t="s">
        <v>87</v>
      </c>
    </row>
    <row r="144" spans="1:65" s="2" customFormat="1" ht="48.75">
      <c r="A144" s="33"/>
      <c r="B144" s="34"/>
      <c r="C144" s="35"/>
      <c r="D144" s="202" t="s">
        <v>141</v>
      </c>
      <c r="E144" s="35"/>
      <c r="F144" s="207" t="s">
        <v>174</v>
      </c>
      <c r="G144" s="35"/>
      <c r="H144" s="35"/>
      <c r="I144" s="204"/>
      <c r="J144" s="204"/>
      <c r="K144" s="35"/>
      <c r="L144" s="35"/>
      <c r="M144" s="38"/>
      <c r="N144" s="205"/>
      <c r="O144" s="206"/>
      <c r="P144" s="70"/>
      <c r="Q144" s="70"/>
      <c r="R144" s="70"/>
      <c r="S144" s="70"/>
      <c r="T144" s="70"/>
      <c r="U144" s="70"/>
      <c r="V144" s="70"/>
      <c r="W144" s="70"/>
      <c r="X144" s="71"/>
      <c r="Y144" s="33"/>
      <c r="Z144" s="33"/>
      <c r="AA144" s="33"/>
      <c r="AB144" s="33"/>
      <c r="AC144" s="33"/>
      <c r="AD144" s="33"/>
      <c r="AE144" s="33"/>
      <c r="AT144" s="16" t="s">
        <v>141</v>
      </c>
      <c r="AU144" s="16" t="s">
        <v>87</v>
      </c>
    </row>
    <row r="145" spans="1:65" s="2" customFormat="1" ht="19.5">
      <c r="A145" s="33"/>
      <c r="B145" s="34"/>
      <c r="C145" s="35"/>
      <c r="D145" s="202" t="s">
        <v>149</v>
      </c>
      <c r="E145" s="35"/>
      <c r="F145" s="207" t="s">
        <v>175</v>
      </c>
      <c r="G145" s="35"/>
      <c r="H145" s="35"/>
      <c r="I145" s="204"/>
      <c r="J145" s="204"/>
      <c r="K145" s="35"/>
      <c r="L145" s="35"/>
      <c r="M145" s="38"/>
      <c r="N145" s="205"/>
      <c r="O145" s="206"/>
      <c r="P145" s="70"/>
      <c r="Q145" s="70"/>
      <c r="R145" s="70"/>
      <c r="S145" s="70"/>
      <c r="T145" s="70"/>
      <c r="U145" s="70"/>
      <c r="V145" s="70"/>
      <c r="W145" s="70"/>
      <c r="X145" s="71"/>
      <c r="Y145" s="33"/>
      <c r="Z145" s="33"/>
      <c r="AA145" s="33"/>
      <c r="AB145" s="33"/>
      <c r="AC145" s="33"/>
      <c r="AD145" s="33"/>
      <c r="AE145" s="33"/>
      <c r="AT145" s="16" t="s">
        <v>149</v>
      </c>
      <c r="AU145" s="16" t="s">
        <v>87</v>
      </c>
    </row>
    <row r="146" spans="1:65" s="2" customFormat="1" ht="24.2" customHeight="1">
      <c r="A146" s="33"/>
      <c r="B146" s="34"/>
      <c r="C146" s="188" t="s">
        <v>176</v>
      </c>
      <c r="D146" s="188" t="s">
        <v>132</v>
      </c>
      <c r="E146" s="189" t="s">
        <v>177</v>
      </c>
      <c r="F146" s="190" t="s">
        <v>178</v>
      </c>
      <c r="G146" s="191" t="s">
        <v>164</v>
      </c>
      <c r="H146" s="192">
        <v>10100</v>
      </c>
      <c r="I146" s="193"/>
      <c r="J146" s="193"/>
      <c r="K146" s="194">
        <f>ROUND(P146*H146,2)</f>
        <v>0</v>
      </c>
      <c r="L146" s="190" t="s">
        <v>136</v>
      </c>
      <c r="M146" s="38"/>
      <c r="N146" s="195" t="s">
        <v>1</v>
      </c>
      <c r="O146" s="196" t="s">
        <v>40</v>
      </c>
      <c r="P146" s="197">
        <f>I146+J146</f>
        <v>0</v>
      </c>
      <c r="Q146" s="197">
        <f>ROUND(I146*H146,2)</f>
        <v>0</v>
      </c>
      <c r="R146" s="197">
        <f>ROUND(J146*H146,2)</f>
        <v>0</v>
      </c>
      <c r="S146" s="70"/>
      <c r="T146" s="198">
        <f>S146*H146</f>
        <v>0</v>
      </c>
      <c r="U146" s="198">
        <v>0</v>
      </c>
      <c r="V146" s="198">
        <f>U146*H146</f>
        <v>0</v>
      </c>
      <c r="W146" s="198">
        <v>0</v>
      </c>
      <c r="X146" s="199">
        <f>W146*H146</f>
        <v>0</v>
      </c>
      <c r="Y146" s="33"/>
      <c r="Z146" s="33"/>
      <c r="AA146" s="33"/>
      <c r="AB146" s="33"/>
      <c r="AC146" s="33"/>
      <c r="AD146" s="33"/>
      <c r="AE146" s="33"/>
      <c r="AR146" s="200" t="s">
        <v>137</v>
      </c>
      <c r="AT146" s="200" t="s">
        <v>132</v>
      </c>
      <c r="AU146" s="200" t="s">
        <v>87</v>
      </c>
      <c r="AY146" s="16" t="s">
        <v>129</v>
      </c>
      <c r="BE146" s="201">
        <f>IF(O146="základní",K146,0)</f>
        <v>0</v>
      </c>
      <c r="BF146" s="201">
        <f>IF(O146="snížená",K146,0)</f>
        <v>0</v>
      </c>
      <c r="BG146" s="201">
        <f>IF(O146="zákl. přenesená",K146,0)</f>
        <v>0</v>
      </c>
      <c r="BH146" s="201">
        <f>IF(O146="sníž. přenesená",K146,0)</f>
        <v>0</v>
      </c>
      <c r="BI146" s="201">
        <f>IF(O146="nulová",K146,0)</f>
        <v>0</v>
      </c>
      <c r="BJ146" s="16" t="s">
        <v>85</v>
      </c>
      <c r="BK146" s="201">
        <f>ROUND(P146*H146,2)</f>
        <v>0</v>
      </c>
      <c r="BL146" s="16" t="s">
        <v>137</v>
      </c>
      <c r="BM146" s="200" t="s">
        <v>179</v>
      </c>
    </row>
    <row r="147" spans="1:65" s="2" customFormat="1" ht="29.25">
      <c r="A147" s="33"/>
      <c r="B147" s="34"/>
      <c r="C147" s="35"/>
      <c r="D147" s="202" t="s">
        <v>139</v>
      </c>
      <c r="E147" s="35"/>
      <c r="F147" s="203" t="s">
        <v>180</v>
      </c>
      <c r="G147" s="35"/>
      <c r="H147" s="35"/>
      <c r="I147" s="204"/>
      <c r="J147" s="204"/>
      <c r="K147" s="35"/>
      <c r="L147" s="35"/>
      <c r="M147" s="38"/>
      <c r="N147" s="205"/>
      <c r="O147" s="206"/>
      <c r="P147" s="70"/>
      <c r="Q147" s="70"/>
      <c r="R147" s="70"/>
      <c r="S147" s="70"/>
      <c r="T147" s="70"/>
      <c r="U147" s="70"/>
      <c r="V147" s="70"/>
      <c r="W147" s="70"/>
      <c r="X147" s="71"/>
      <c r="Y147" s="33"/>
      <c r="Z147" s="33"/>
      <c r="AA147" s="33"/>
      <c r="AB147" s="33"/>
      <c r="AC147" s="33"/>
      <c r="AD147" s="33"/>
      <c r="AE147" s="33"/>
      <c r="AT147" s="16" t="s">
        <v>139</v>
      </c>
      <c r="AU147" s="16" t="s">
        <v>87</v>
      </c>
    </row>
    <row r="148" spans="1:65" s="2" customFormat="1" ht="39">
      <c r="A148" s="33"/>
      <c r="B148" s="34"/>
      <c r="C148" s="35"/>
      <c r="D148" s="202" t="s">
        <v>141</v>
      </c>
      <c r="E148" s="35"/>
      <c r="F148" s="207" t="s">
        <v>181</v>
      </c>
      <c r="G148" s="35"/>
      <c r="H148" s="35"/>
      <c r="I148" s="204"/>
      <c r="J148" s="204"/>
      <c r="K148" s="35"/>
      <c r="L148" s="35"/>
      <c r="M148" s="38"/>
      <c r="N148" s="205"/>
      <c r="O148" s="206"/>
      <c r="P148" s="70"/>
      <c r="Q148" s="70"/>
      <c r="R148" s="70"/>
      <c r="S148" s="70"/>
      <c r="T148" s="70"/>
      <c r="U148" s="70"/>
      <c r="V148" s="70"/>
      <c r="W148" s="70"/>
      <c r="X148" s="71"/>
      <c r="Y148" s="33"/>
      <c r="Z148" s="33"/>
      <c r="AA148" s="33"/>
      <c r="AB148" s="33"/>
      <c r="AC148" s="33"/>
      <c r="AD148" s="33"/>
      <c r="AE148" s="33"/>
      <c r="AT148" s="16" t="s">
        <v>141</v>
      </c>
      <c r="AU148" s="16" t="s">
        <v>87</v>
      </c>
    </row>
    <row r="149" spans="1:65" s="2" customFormat="1" ht="19.5">
      <c r="A149" s="33"/>
      <c r="B149" s="34"/>
      <c r="C149" s="35"/>
      <c r="D149" s="202" t="s">
        <v>149</v>
      </c>
      <c r="E149" s="35"/>
      <c r="F149" s="207" t="s">
        <v>182</v>
      </c>
      <c r="G149" s="35"/>
      <c r="H149" s="35"/>
      <c r="I149" s="204"/>
      <c r="J149" s="204"/>
      <c r="K149" s="35"/>
      <c r="L149" s="35"/>
      <c r="M149" s="38"/>
      <c r="N149" s="205"/>
      <c r="O149" s="206"/>
      <c r="P149" s="70"/>
      <c r="Q149" s="70"/>
      <c r="R149" s="70"/>
      <c r="S149" s="70"/>
      <c r="T149" s="70"/>
      <c r="U149" s="70"/>
      <c r="V149" s="70"/>
      <c r="W149" s="70"/>
      <c r="X149" s="71"/>
      <c r="Y149" s="33"/>
      <c r="Z149" s="33"/>
      <c r="AA149" s="33"/>
      <c r="AB149" s="33"/>
      <c r="AC149" s="33"/>
      <c r="AD149" s="33"/>
      <c r="AE149" s="33"/>
      <c r="AT149" s="16" t="s">
        <v>149</v>
      </c>
      <c r="AU149" s="16" t="s">
        <v>87</v>
      </c>
    </row>
    <row r="150" spans="1:65" s="2" customFormat="1" ht="24">
      <c r="A150" s="33"/>
      <c r="B150" s="34"/>
      <c r="C150" s="188" t="s">
        <v>183</v>
      </c>
      <c r="D150" s="188" t="s">
        <v>132</v>
      </c>
      <c r="E150" s="189" t="s">
        <v>184</v>
      </c>
      <c r="F150" s="190" t="s">
        <v>185</v>
      </c>
      <c r="G150" s="191" t="s">
        <v>186</v>
      </c>
      <c r="H150" s="192">
        <v>1.8</v>
      </c>
      <c r="I150" s="193"/>
      <c r="J150" s="193"/>
      <c r="K150" s="194">
        <f>ROUND(P150*H150,2)</f>
        <v>0</v>
      </c>
      <c r="L150" s="190" t="s">
        <v>136</v>
      </c>
      <c r="M150" s="38"/>
      <c r="N150" s="195" t="s">
        <v>1</v>
      </c>
      <c r="O150" s="196" t="s">
        <v>40</v>
      </c>
      <c r="P150" s="197">
        <f>I150+J150</f>
        <v>0</v>
      </c>
      <c r="Q150" s="197">
        <f>ROUND(I150*H150,2)</f>
        <v>0</v>
      </c>
      <c r="R150" s="197">
        <f>ROUND(J150*H150,2)</f>
        <v>0</v>
      </c>
      <c r="S150" s="70"/>
      <c r="T150" s="198">
        <f>S150*H150</f>
        <v>0</v>
      </c>
      <c r="U150" s="198">
        <v>0</v>
      </c>
      <c r="V150" s="198">
        <f>U150*H150</f>
        <v>0</v>
      </c>
      <c r="W150" s="198">
        <v>0</v>
      </c>
      <c r="X150" s="199">
        <f>W150*H150</f>
        <v>0</v>
      </c>
      <c r="Y150" s="33"/>
      <c r="Z150" s="33"/>
      <c r="AA150" s="33"/>
      <c r="AB150" s="33"/>
      <c r="AC150" s="33"/>
      <c r="AD150" s="33"/>
      <c r="AE150" s="33"/>
      <c r="AR150" s="200" t="s">
        <v>137</v>
      </c>
      <c r="AT150" s="200" t="s">
        <v>132</v>
      </c>
      <c r="AU150" s="200" t="s">
        <v>87</v>
      </c>
      <c r="AY150" s="16" t="s">
        <v>129</v>
      </c>
      <c r="BE150" s="201">
        <f>IF(O150="základní",K150,0)</f>
        <v>0</v>
      </c>
      <c r="BF150" s="201">
        <f>IF(O150="snížená",K150,0)</f>
        <v>0</v>
      </c>
      <c r="BG150" s="201">
        <f>IF(O150="zákl. přenesená",K150,0)</f>
        <v>0</v>
      </c>
      <c r="BH150" s="201">
        <f>IF(O150="sníž. přenesená",K150,0)</f>
        <v>0</v>
      </c>
      <c r="BI150" s="201">
        <f>IF(O150="nulová",K150,0)</f>
        <v>0</v>
      </c>
      <c r="BJ150" s="16" t="s">
        <v>85</v>
      </c>
      <c r="BK150" s="201">
        <f>ROUND(P150*H150,2)</f>
        <v>0</v>
      </c>
      <c r="BL150" s="16" t="s">
        <v>137</v>
      </c>
      <c r="BM150" s="200" t="s">
        <v>187</v>
      </c>
    </row>
    <row r="151" spans="1:65" s="2" customFormat="1" ht="39">
      <c r="A151" s="33"/>
      <c r="B151" s="34"/>
      <c r="C151" s="35"/>
      <c r="D151" s="202" t="s">
        <v>139</v>
      </c>
      <c r="E151" s="35"/>
      <c r="F151" s="203" t="s">
        <v>188</v>
      </c>
      <c r="G151" s="35"/>
      <c r="H151" s="35"/>
      <c r="I151" s="204"/>
      <c r="J151" s="204"/>
      <c r="K151" s="35"/>
      <c r="L151" s="35"/>
      <c r="M151" s="38"/>
      <c r="N151" s="205"/>
      <c r="O151" s="206"/>
      <c r="P151" s="70"/>
      <c r="Q151" s="70"/>
      <c r="R151" s="70"/>
      <c r="S151" s="70"/>
      <c r="T151" s="70"/>
      <c r="U151" s="70"/>
      <c r="V151" s="70"/>
      <c r="W151" s="70"/>
      <c r="X151" s="71"/>
      <c r="Y151" s="33"/>
      <c r="Z151" s="33"/>
      <c r="AA151" s="33"/>
      <c r="AB151" s="33"/>
      <c r="AC151" s="33"/>
      <c r="AD151" s="33"/>
      <c r="AE151" s="33"/>
      <c r="AT151" s="16" t="s">
        <v>139</v>
      </c>
      <c r="AU151" s="16" t="s">
        <v>87</v>
      </c>
    </row>
    <row r="152" spans="1:65" s="2" customFormat="1" ht="29.25">
      <c r="A152" s="33"/>
      <c r="B152" s="34"/>
      <c r="C152" s="35"/>
      <c r="D152" s="202" t="s">
        <v>141</v>
      </c>
      <c r="E152" s="35"/>
      <c r="F152" s="207" t="s">
        <v>189</v>
      </c>
      <c r="G152" s="35"/>
      <c r="H152" s="35"/>
      <c r="I152" s="204"/>
      <c r="J152" s="204"/>
      <c r="K152" s="35"/>
      <c r="L152" s="35"/>
      <c r="M152" s="38"/>
      <c r="N152" s="205"/>
      <c r="O152" s="206"/>
      <c r="P152" s="70"/>
      <c r="Q152" s="70"/>
      <c r="R152" s="70"/>
      <c r="S152" s="70"/>
      <c r="T152" s="70"/>
      <c r="U152" s="70"/>
      <c r="V152" s="70"/>
      <c r="W152" s="70"/>
      <c r="X152" s="71"/>
      <c r="Y152" s="33"/>
      <c r="Z152" s="33"/>
      <c r="AA152" s="33"/>
      <c r="AB152" s="33"/>
      <c r="AC152" s="33"/>
      <c r="AD152" s="33"/>
      <c r="AE152" s="33"/>
      <c r="AT152" s="16" t="s">
        <v>141</v>
      </c>
      <c r="AU152" s="16" t="s">
        <v>87</v>
      </c>
    </row>
    <row r="153" spans="1:65" s="2" customFormat="1" ht="24">
      <c r="A153" s="33"/>
      <c r="B153" s="34"/>
      <c r="C153" s="188" t="s">
        <v>190</v>
      </c>
      <c r="D153" s="188" t="s">
        <v>132</v>
      </c>
      <c r="E153" s="189" t="s">
        <v>191</v>
      </c>
      <c r="F153" s="190" t="s">
        <v>192</v>
      </c>
      <c r="G153" s="191" t="s">
        <v>186</v>
      </c>
      <c r="H153" s="192">
        <v>2</v>
      </c>
      <c r="I153" s="193"/>
      <c r="J153" s="193"/>
      <c r="K153" s="194">
        <f>ROUND(P153*H153,2)</f>
        <v>0</v>
      </c>
      <c r="L153" s="190" t="s">
        <v>136</v>
      </c>
      <c r="M153" s="38"/>
      <c r="N153" s="195" t="s">
        <v>1</v>
      </c>
      <c r="O153" s="196" t="s">
        <v>40</v>
      </c>
      <c r="P153" s="197">
        <f>I153+J153</f>
        <v>0</v>
      </c>
      <c r="Q153" s="197">
        <f>ROUND(I153*H153,2)</f>
        <v>0</v>
      </c>
      <c r="R153" s="197">
        <f>ROUND(J153*H153,2)</f>
        <v>0</v>
      </c>
      <c r="S153" s="70"/>
      <c r="T153" s="198">
        <f>S153*H153</f>
        <v>0</v>
      </c>
      <c r="U153" s="198">
        <v>0</v>
      </c>
      <c r="V153" s="198">
        <f>U153*H153</f>
        <v>0</v>
      </c>
      <c r="W153" s="198">
        <v>0</v>
      </c>
      <c r="X153" s="199">
        <f>W153*H153</f>
        <v>0</v>
      </c>
      <c r="Y153" s="33"/>
      <c r="Z153" s="33"/>
      <c r="AA153" s="33"/>
      <c r="AB153" s="33"/>
      <c r="AC153" s="33"/>
      <c r="AD153" s="33"/>
      <c r="AE153" s="33"/>
      <c r="AR153" s="200" t="s">
        <v>137</v>
      </c>
      <c r="AT153" s="200" t="s">
        <v>132</v>
      </c>
      <c r="AU153" s="200" t="s">
        <v>87</v>
      </c>
      <c r="AY153" s="16" t="s">
        <v>129</v>
      </c>
      <c r="BE153" s="201">
        <f>IF(O153="základní",K153,0)</f>
        <v>0</v>
      </c>
      <c r="BF153" s="201">
        <f>IF(O153="snížená",K153,0)</f>
        <v>0</v>
      </c>
      <c r="BG153" s="201">
        <f>IF(O153="zákl. přenesená",K153,0)</f>
        <v>0</v>
      </c>
      <c r="BH153" s="201">
        <f>IF(O153="sníž. přenesená",K153,0)</f>
        <v>0</v>
      </c>
      <c r="BI153" s="201">
        <f>IF(O153="nulová",K153,0)</f>
        <v>0</v>
      </c>
      <c r="BJ153" s="16" t="s">
        <v>85</v>
      </c>
      <c r="BK153" s="201">
        <f>ROUND(P153*H153,2)</f>
        <v>0</v>
      </c>
      <c r="BL153" s="16" t="s">
        <v>137</v>
      </c>
      <c r="BM153" s="200" t="s">
        <v>193</v>
      </c>
    </row>
    <row r="154" spans="1:65" s="2" customFormat="1" ht="78">
      <c r="A154" s="33"/>
      <c r="B154" s="34"/>
      <c r="C154" s="35"/>
      <c r="D154" s="202" t="s">
        <v>139</v>
      </c>
      <c r="E154" s="35"/>
      <c r="F154" s="203" t="s">
        <v>194</v>
      </c>
      <c r="G154" s="35"/>
      <c r="H154" s="35"/>
      <c r="I154" s="204"/>
      <c r="J154" s="204"/>
      <c r="K154" s="35"/>
      <c r="L154" s="35"/>
      <c r="M154" s="38"/>
      <c r="N154" s="205"/>
      <c r="O154" s="206"/>
      <c r="P154" s="70"/>
      <c r="Q154" s="70"/>
      <c r="R154" s="70"/>
      <c r="S154" s="70"/>
      <c r="T154" s="70"/>
      <c r="U154" s="70"/>
      <c r="V154" s="70"/>
      <c r="W154" s="70"/>
      <c r="X154" s="71"/>
      <c r="Y154" s="33"/>
      <c r="Z154" s="33"/>
      <c r="AA154" s="33"/>
      <c r="AB154" s="33"/>
      <c r="AC154" s="33"/>
      <c r="AD154" s="33"/>
      <c r="AE154" s="33"/>
      <c r="AT154" s="16" t="s">
        <v>139</v>
      </c>
      <c r="AU154" s="16" t="s">
        <v>87</v>
      </c>
    </row>
    <row r="155" spans="1:65" s="2" customFormat="1" ht="78">
      <c r="A155" s="33"/>
      <c r="B155" s="34"/>
      <c r="C155" s="35"/>
      <c r="D155" s="202" t="s">
        <v>141</v>
      </c>
      <c r="E155" s="35"/>
      <c r="F155" s="207" t="s">
        <v>195</v>
      </c>
      <c r="G155" s="35"/>
      <c r="H155" s="35"/>
      <c r="I155" s="204"/>
      <c r="J155" s="204"/>
      <c r="K155" s="35"/>
      <c r="L155" s="35"/>
      <c r="M155" s="38"/>
      <c r="N155" s="205"/>
      <c r="O155" s="206"/>
      <c r="P155" s="70"/>
      <c r="Q155" s="70"/>
      <c r="R155" s="70"/>
      <c r="S155" s="70"/>
      <c r="T155" s="70"/>
      <c r="U155" s="70"/>
      <c r="V155" s="70"/>
      <c r="W155" s="70"/>
      <c r="X155" s="71"/>
      <c r="Y155" s="33"/>
      <c r="Z155" s="33"/>
      <c r="AA155" s="33"/>
      <c r="AB155" s="33"/>
      <c r="AC155" s="33"/>
      <c r="AD155" s="33"/>
      <c r="AE155" s="33"/>
      <c r="AT155" s="16" t="s">
        <v>141</v>
      </c>
      <c r="AU155" s="16" t="s">
        <v>87</v>
      </c>
    </row>
    <row r="156" spans="1:65" s="2" customFormat="1" ht="19.5">
      <c r="A156" s="33"/>
      <c r="B156" s="34"/>
      <c r="C156" s="35"/>
      <c r="D156" s="202" t="s">
        <v>149</v>
      </c>
      <c r="E156" s="35"/>
      <c r="F156" s="207" t="s">
        <v>150</v>
      </c>
      <c r="G156" s="35"/>
      <c r="H156" s="35"/>
      <c r="I156" s="204"/>
      <c r="J156" s="204"/>
      <c r="K156" s="35"/>
      <c r="L156" s="35"/>
      <c r="M156" s="38"/>
      <c r="N156" s="205"/>
      <c r="O156" s="206"/>
      <c r="P156" s="70"/>
      <c r="Q156" s="70"/>
      <c r="R156" s="70"/>
      <c r="S156" s="70"/>
      <c r="T156" s="70"/>
      <c r="U156" s="70"/>
      <c r="V156" s="70"/>
      <c r="W156" s="70"/>
      <c r="X156" s="71"/>
      <c r="Y156" s="33"/>
      <c r="Z156" s="33"/>
      <c r="AA156" s="33"/>
      <c r="AB156" s="33"/>
      <c r="AC156" s="33"/>
      <c r="AD156" s="33"/>
      <c r="AE156" s="33"/>
      <c r="AT156" s="16" t="s">
        <v>149</v>
      </c>
      <c r="AU156" s="16" t="s">
        <v>87</v>
      </c>
    </row>
    <row r="157" spans="1:65" s="2" customFormat="1" ht="24">
      <c r="A157" s="33"/>
      <c r="B157" s="34"/>
      <c r="C157" s="188" t="s">
        <v>196</v>
      </c>
      <c r="D157" s="188" t="s">
        <v>132</v>
      </c>
      <c r="E157" s="189" t="s">
        <v>197</v>
      </c>
      <c r="F157" s="190" t="s">
        <v>198</v>
      </c>
      <c r="G157" s="191" t="s">
        <v>199</v>
      </c>
      <c r="H157" s="192">
        <v>147</v>
      </c>
      <c r="I157" s="193"/>
      <c r="J157" s="193"/>
      <c r="K157" s="194">
        <f>ROUND(P157*H157,2)</f>
        <v>0</v>
      </c>
      <c r="L157" s="190" t="s">
        <v>136</v>
      </c>
      <c r="M157" s="38"/>
      <c r="N157" s="195" t="s">
        <v>1</v>
      </c>
      <c r="O157" s="196" t="s">
        <v>40</v>
      </c>
      <c r="P157" s="197">
        <f>I157+J157</f>
        <v>0</v>
      </c>
      <c r="Q157" s="197">
        <f>ROUND(I157*H157,2)</f>
        <v>0</v>
      </c>
      <c r="R157" s="197">
        <f>ROUND(J157*H157,2)</f>
        <v>0</v>
      </c>
      <c r="S157" s="70"/>
      <c r="T157" s="198">
        <f>S157*H157</f>
        <v>0</v>
      </c>
      <c r="U157" s="198">
        <v>0</v>
      </c>
      <c r="V157" s="198">
        <f>U157*H157</f>
        <v>0</v>
      </c>
      <c r="W157" s="198">
        <v>0</v>
      </c>
      <c r="X157" s="199">
        <f>W157*H157</f>
        <v>0</v>
      </c>
      <c r="Y157" s="33"/>
      <c r="Z157" s="33"/>
      <c r="AA157" s="33"/>
      <c r="AB157" s="33"/>
      <c r="AC157" s="33"/>
      <c r="AD157" s="33"/>
      <c r="AE157" s="33"/>
      <c r="AR157" s="200" t="s">
        <v>137</v>
      </c>
      <c r="AT157" s="200" t="s">
        <v>132</v>
      </c>
      <c r="AU157" s="200" t="s">
        <v>87</v>
      </c>
      <c r="AY157" s="16" t="s">
        <v>129</v>
      </c>
      <c r="BE157" s="201">
        <f>IF(O157="základní",K157,0)</f>
        <v>0</v>
      </c>
      <c r="BF157" s="201">
        <f>IF(O157="snížená",K157,0)</f>
        <v>0</v>
      </c>
      <c r="BG157" s="201">
        <f>IF(O157="zákl. přenesená",K157,0)</f>
        <v>0</v>
      </c>
      <c r="BH157" s="201">
        <f>IF(O157="sníž. přenesená",K157,0)</f>
        <v>0</v>
      </c>
      <c r="BI157" s="201">
        <f>IF(O157="nulová",K157,0)</f>
        <v>0</v>
      </c>
      <c r="BJ157" s="16" t="s">
        <v>85</v>
      </c>
      <c r="BK157" s="201">
        <f>ROUND(P157*H157,2)</f>
        <v>0</v>
      </c>
      <c r="BL157" s="16" t="s">
        <v>137</v>
      </c>
      <c r="BM157" s="200" t="s">
        <v>200</v>
      </c>
    </row>
    <row r="158" spans="1:65" s="2" customFormat="1" ht="68.25">
      <c r="A158" s="33"/>
      <c r="B158" s="34"/>
      <c r="C158" s="35"/>
      <c r="D158" s="202" t="s">
        <v>139</v>
      </c>
      <c r="E158" s="35"/>
      <c r="F158" s="203" t="s">
        <v>201</v>
      </c>
      <c r="G158" s="35"/>
      <c r="H158" s="35"/>
      <c r="I158" s="204"/>
      <c r="J158" s="204"/>
      <c r="K158" s="35"/>
      <c r="L158" s="35"/>
      <c r="M158" s="38"/>
      <c r="N158" s="205"/>
      <c r="O158" s="206"/>
      <c r="P158" s="70"/>
      <c r="Q158" s="70"/>
      <c r="R158" s="70"/>
      <c r="S158" s="70"/>
      <c r="T158" s="70"/>
      <c r="U158" s="70"/>
      <c r="V158" s="70"/>
      <c r="W158" s="70"/>
      <c r="X158" s="71"/>
      <c r="Y158" s="33"/>
      <c r="Z158" s="33"/>
      <c r="AA158" s="33"/>
      <c r="AB158" s="33"/>
      <c r="AC158" s="33"/>
      <c r="AD158" s="33"/>
      <c r="AE158" s="33"/>
      <c r="AT158" s="16" t="s">
        <v>139</v>
      </c>
      <c r="AU158" s="16" t="s">
        <v>87</v>
      </c>
    </row>
    <row r="159" spans="1:65" s="2" customFormat="1" ht="68.25">
      <c r="A159" s="33"/>
      <c r="B159" s="34"/>
      <c r="C159" s="35"/>
      <c r="D159" s="202" t="s">
        <v>141</v>
      </c>
      <c r="E159" s="35"/>
      <c r="F159" s="207" t="s">
        <v>202</v>
      </c>
      <c r="G159" s="35"/>
      <c r="H159" s="35"/>
      <c r="I159" s="204"/>
      <c r="J159" s="204"/>
      <c r="K159" s="35"/>
      <c r="L159" s="35"/>
      <c r="M159" s="38"/>
      <c r="N159" s="205"/>
      <c r="O159" s="206"/>
      <c r="P159" s="70"/>
      <c r="Q159" s="70"/>
      <c r="R159" s="70"/>
      <c r="S159" s="70"/>
      <c r="T159" s="70"/>
      <c r="U159" s="70"/>
      <c r="V159" s="70"/>
      <c r="W159" s="70"/>
      <c r="X159" s="71"/>
      <c r="Y159" s="33"/>
      <c r="Z159" s="33"/>
      <c r="AA159" s="33"/>
      <c r="AB159" s="33"/>
      <c r="AC159" s="33"/>
      <c r="AD159" s="33"/>
      <c r="AE159" s="33"/>
      <c r="AT159" s="16" t="s">
        <v>141</v>
      </c>
      <c r="AU159" s="16" t="s">
        <v>87</v>
      </c>
    </row>
    <row r="160" spans="1:65" s="2" customFormat="1" ht="24">
      <c r="A160" s="33"/>
      <c r="B160" s="34"/>
      <c r="C160" s="188" t="s">
        <v>203</v>
      </c>
      <c r="D160" s="188" t="s">
        <v>132</v>
      </c>
      <c r="E160" s="189" t="s">
        <v>204</v>
      </c>
      <c r="F160" s="190" t="s">
        <v>205</v>
      </c>
      <c r="G160" s="191" t="s">
        <v>199</v>
      </c>
      <c r="H160" s="192">
        <v>20</v>
      </c>
      <c r="I160" s="193"/>
      <c r="J160" s="193"/>
      <c r="K160" s="194">
        <f>ROUND(P160*H160,2)</f>
        <v>0</v>
      </c>
      <c r="L160" s="190" t="s">
        <v>136</v>
      </c>
      <c r="M160" s="38"/>
      <c r="N160" s="195" t="s">
        <v>1</v>
      </c>
      <c r="O160" s="196" t="s">
        <v>40</v>
      </c>
      <c r="P160" s="197">
        <f>I160+J160</f>
        <v>0</v>
      </c>
      <c r="Q160" s="197">
        <f>ROUND(I160*H160,2)</f>
        <v>0</v>
      </c>
      <c r="R160" s="197">
        <f>ROUND(J160*H160,2)</f>
        <v>0</v>
      </c>
      <c r="S160" s="70"/>
      <c r="T160" s="198">
        <f>S160*H160</f>
        <v>0</v>
      </c>
      <c r="U160" s="198">
        <v>0</v>
      </c>
      <c r="V160" s="198">
        <f>U160*H160</f>
        <v>0</v>
      </c>
      <c r="W160" s="198">
        <v>0</v>
      </c>
      <c r="X160" s="199">
        <f>W160*H160</f>
        <v>0</v>
      </c>
      <c r="Y160" s="33"/>
      <c r="Z160" s="33"/>
      <c r="AA160" s="33"/>
      <c r="AB160" s="33"/>
      <c r="AC160" s="33"/>
      <c r="AD160" s="33"/>
      <c r="AE160" s="33"/>
      <c r="AR160" s="200" t="s">
        <v>137</v>
      </c>
      <c r="AT160" s="200" t="s">
        <v>132</v>
      </c>
      <c r="AU160" s="200" t="s">
        <v>87</v>
      </c>
      <c r="AY160" s="16" t="s">
        <v>129</v>
      </c>
      <c r="BE160" s="201">
        <f>IF(O160="základní",K160,0)</f>
        <v>0</v>
      </c>
      <c r="BF160" s="201">
        <f>IF(O160="snížená",K160,0)</f>
        <v>0</v>
      </c>
      <c r="BG160" s="201">
        <f>IF(O160="zákl. přenesená",K160,0)</f>
        <v>0</v>
      </c>
      <c r="BH160" s="201">
        <f>IF(O160="sníž. přenesená",K160,0)</f>
        <v>0</v>
      </c>
      <c r="BI160" s="201">
        <f>IF(O160="nulová",K160,0)</f>
        <v>0</v>
      </c>
      <c r="BJ160" s="16" t="s">
        <v>85</v>
      </c>
      <c r="BK160" s="201">
        <f>ROUND(P160*H160,2)</f>
        <v>0</v>
      </c>
      <c r="BL160" s="16" t="s">
        <v>137</v>
      </c>
      <c r="BM160" s="200" t="s">
        <v>206</v>
      </c>
    </row>
    <row r="161" spans="1:65" s="2" customFormat="1" ht="68.25">
      <c r="A161" s="33"/>
      <c r="B161" s="34"/>
      <c r="C161" s="35"/>
      <c r="D161" s="202" t="s">
        <v>139</v>
      </c>
      <c r="E161" s="35"/>
      <c r="F161" s="203" t="s">
        <v>207</v>
      </c>
      <c r="G161" s="35"/>
      <c r="H161" s="35"/>
      <c r="I161" s="204"/>
      <c r="J161" s="204"/>
      <c r="K161" s="35"/>
      <c r="L161" s="35"/>
      <c r="M161" s="38"/>
      <c r="N161" s="205"/>
      <c r="O161" s="206"/>
      <c r="P161" s="70"/>
      <c r="Q161" s="70"/>
      <c r="R161" s="70"/>
      <c r="S161" s="70"/>
      <c r="T161" s="70"/>
      <c r="U161" s="70"/>
      <c r="V161" s="70"/>
      <c r="W161" s="70"/>
      <c r="X161" s="71"/>
      <c r="Y161" s="33"/>
      <c r="Z161" s="33"/>
      <c r="AA161" s="33"/>
      <c r="AB161" s="33"/>
      <c r="AC161" s="33"/>
      <c r="AD161" s="33"/>
      <c r="AE161" s="33"/>
      <c r="AT161" s="16" t="s">
        <v>139</v>
      </c>
      <c r="AU161" s="16" t="s">
        <v>87</v>
      </c>
    </row>
    <row r="162" spans="1:65" s="2" customFormat="1" ht="68.25">
      <c r="A162" s="33"/>
      <c r="B162" s="34"/>
      <c r="C162" s="35"/>
      <c r="D162" s="202" t="s">
        <v>141</v>
      </c>
      <c r="E162" s="35"/>
      <c r="F162" s="207" t="s">
        <v>202</v>
      </c>
      <c r="G162" s="35"/>
      <c r="H162" s="35"/>
      <c r="I162" s="204"/>
      <c r="J162" s="204"/>
      <c r="K162" s="35"/>
      <c r="L162" s="35"/>
      <c r="M162" s="38"/>
      <c r="N162" s="205"/>
      <c r="O162" s="206"/>
      <c r="P162" s="70"/>
      <c r="Q162" s="70"/>
      <c r="R162" s="70"/>
      <c r="S162" s="70"/>
      <c r="T162" s="70"/>
      <c r="U162" s="70"/>
      <c r="V162" s="70"/>
      <c r="W162" s="70"/>
      <c r="X162" s="71"/>
      <c r="Y162" s="33"/>
      <c r="Z162" s="33"/>
      <c r="AA162" s="33"/>
      <c r="AB162" s="33"/>
      <c r="AC162" s="33"/>
      <c r="AD162" s="33"/>
      <c r="AE162" s="33"/>
      <c r="AT162" s="16" t="s">
        <v>141</v>
      </c>
      <c r="AU162" s="16" t="s">
        <v>87</v>
      </c>
    </row>
    <row r="163" spans="1:65" s="2" customFormat="1" ht="24">
      <c r="A163" s="33"/>
      <c r="B163" s="34"/>
      <c r="C163" s="188" t="s">
        <v>208</v>
      </c>
      <c r="D163" s="188" t="s">
        <v>132</v>
      </c>
      <c r="E163" s="189" t="s">
        <v>209</v>
      </c>
      <c r="F163" s="190" t="s">
        <v>210</v>
      </c>
      <c r="G163" s="191" t="s">
        <v>199</v>
      </c>
      <c r="H163" s="192">
        <v>6</v>
      </c>
      <c r="I163" s="193"/>
      <c r="J163" s="193"/>
      <c r="K163" s="194">
        <f>ROUND(P163*H163,2)</f>
        <v>0</v>
      </c>
      <c r="L163" s="190" t="s">
        <v>136</v>
      </c>
      <c r="M163" s="38"/>
      <c r="N163" s="195" t="s">
        <v>1</v>
      </c>
      <c r="O163" s="196" t="s">
        <v>40</v>
      </c>
      <c r="P163" s="197">
        <f>I163+J163</f>
        <v>0</v>
      </c>
      <c r="Q163" s="197">
        <f>ROUND(I163*H163,2)</f>
        <v>0</v>
      </c>
      <c r="R163" s="197">
        <f>ROUND(J163*H163,2)</f>
        <v>0</v>
      </c>
      <c r="S163" s="70"/>
      <c r="T163" s="198">
        <f>S163*H163</f>
        <v>0</v>
      </c>
      <c r="U163" s="198">
        <v>0</v>
      </c>
      <c r="V163" s="198">
        <f>U163*H163</f>
        <v>0</v>
      </c>
      <c r="W163" s="198">
        <v>0</v>
      </c>
      <c r="X163" s="199">
        <f>W163*H163</f>
        <v>0</v>
      </c>
      <c r="Y163" s="33"/>
      <c r="Z163" s="33"/>
      <c r="AA163" s="33"/>
      <c r="AB163" s="33"/>
      <c r="AC163" s="33"/>
      <c r="AD163" s="33"/>
      <c r="AE163" s="33"/>
      <c r="AR163" s="200" t="s">
        <v>137</v>
      </c>
      <c r="AT163" s="200" t="s">
        <v>132</v>
      </c>
      <c r="AU163" s="200" t="s">
        <v>87</v>
      </c>
      <c r="AY163" s="16" t="s">
        <v>129</v>
      </c>
      <c r="BE163" s="201">
        <f>IF(O163="základní",K163,0)</f>
        <v>0</v>
      </c>
      <c r="BF163" s="201">
        <f>IF(O163="snížená",K163,0)</f>
        <v>0</v>
      </c>
      <c r="BG163" s="201">
        <f>IF(O163="zákl. přenesená",K163,0)</f>
        <v>0</v>
      </c>
      <c r="BH163" s="201">
        <f>IF(O163="sníž. přenesená",K163,0)</f>
        <v>0</v>
      </c>
      <c r="BI163" s="201">
        <f>IF(O163="nulová",K163,0)</f>
        <v>0</v>
      </c>
      <c r="BJ163" s="16" t="s">
        <v>85</v>
      </c>
      <c r="BK163" s="201">
        <f>ROUND(P163*H163,2)</f>
        <v>0</v>
      </c>
      <c r="BL163" s="16" t="s">
        <v>137</v>
      </c>
      <c r="BM163" s="200" t="s">
        <v>211</v>
      </c>
    </row>
    <row r="164" spans="1:65" s="2" customFormat="1" ht="58.5">
      <c r="A164" s="33"/>
      <c r="B164" s="34"/>
      <c r="C164" s="35"/>
      <c r="D164" s="202" t="s">
        <v>139</v>
      </c>
      <c r="E164" s="35"/>
      <c r="F164" s="203" t="s">
        <v>212</v>
      </c>
      <c r="G164" s="35"/>
      <c r="H164" s="35"/>
      <c r="I164" s="204"/>
      <c r="J164" s="204"/>
      <c r="K164" s="35"/>
      <c r="L164" s="35"/>
      <c r="M164" s="38"/>
      <c r="N164" s="205"/>
      <c r="O164" s="206"/>
      <c r="P164" s="70"/>
      <c r="Q164" s="70"/>
      <c r="R164" s="70"/>
      <c r="S164" s="70"/>
      <c r="T164" s="70"/>
      <c r="U164" s="70"/>
      <c r="V164" s="70"/>
      <c r="W164" s="70"/>
      <c r="X164" s="71"/>
      <c r="Y164" s="33"/>
      <c r="Z164" s="33"/>
      <c r="AA164" s="33"/>
      <c r="AB164" s="33"/>
      <c r="AC164" s="33"/>
      <c r="AD164" s="33"/>
      <c r="AE164" s="33"/>
      <c r="AT164" s="16" t="s">
        <v>139</v>
      </c>
      <c r="AU164" s="16" t="s">
        <v>87</v>
      </c>
    </row>
    <row r="165" spans="1:65" s="2" customFormat="1" ht="48.75">
      <c r="A165" s="33"/>
      <c r="B165" s="34"/>
      <c r="C165" s="35"/>
      <c r="D165" s="202" t="s">
        <v>141</v>
      </c>
      <c r="E165" s="35"/>
      <c r="F165" s="207" t="s">
        <v>213</v>
      </c>
      <c r="G165" s="35"/>
      <c r="H165" s="35"/>
      <c r="I165" s="204"/>
      <c r="J165" s="204"/>
      <c r="K165" s="35"/>
      <c r="L165" s="35"/>
      <c r="M165" s="38"/>
      <c r="N165" s="205"/>
      <c r="O165" s="206"/>
      <c r="P165" s="70"/>
      <c r="Q165" s="70"/>
      <c r="R165" s="70"/>
      <c r="S165" s="70"/>
      <c r="T165" s="70"/>
      <c r="U165" s="70"/>
      <c r="V165" s="70"/>
      <c r="W165" s="70"/>
      <c r="X165" s="71"/>
      <c r="Y165" s="33"/>
      <c r="Z165" s="33"/>
      <c r="AA165" s="33"/>
      <c r="AB165" s="33"/>
      <c r="AC165" s="33"/>
      <c r="AD165" s="33"/>
      <c r="AE165" s="33"/>
      <c r="AT165" s="16" t="s">
        <v>141</v>
      </c>
      <c r="AU165" s="16" t="s">
        <v>87</v>
      </c>
    </row>
    <row r="166" spans="1:65" s="2" customFormat="1" ht="44.25" customHeight="1">
      <c r="A166" s="33"/>
      <c r="B166" s="34"/>
      <c r="C166" s="188" t="s">
        <v>214</v>
      </c>
      <c r="D166" s="188" t="s">
        <v>132</v>
      </c>
      <c r="E166" s="189" t="s">
        <v>215</v>
      </c>
      <c r="F166" s="190" t="s">
        <v>216</v>
      </c>
      <c r="G166" s="191" t="s">
        <v>145</v>
      </c>
      <c r="H166" s="192">
        <v>3620</v>
      </c>
      <c r="I166" s="193"/>
      <c r="J166" s="193"/>
      <c r="K166" s="194">
        <f>ROUND(P166*H166,2)</f>
        <v>0</v>
      </c>
      <c r="L166" s="190" t="s">
        <v>136</v>
      </c>
      <c r="M166" s="38"/>
      <c r="N166" s="195" t="s">
        <v>1</v>
      </c>
      <c r="O166" s="196" t="s">
        <v>40</v>
      </c>
      <c r="P166" s="197">
        <f>I166+J166</f>
        <v>0</v>
      </c>
      <c r="Q166" s="197">
        <f>ROUND(I166*H166,2)</f>
        <v>0</v>
      </c>
      <c r="R166" s="197">
        <f>ROUND(J166*H166,2)</f>
        <v>0</v>
      </c>
      <c r="S166" s="70"/>
      <c r="T166" s="198">
        <f>S166*H166</f>
        <v>0</v>
      </c>
      <c r="U166" s="198">
        <v>0</v>
      </c>
      <c r="V166" s="198">
        <f>U166*H166</f>
        <v>0</v>
      </c>
      <c r="W166" s="198">
        <v>0</v>
      </c>
      <c r="X166" s="199">
        <f>W166*H166</f>
        <v>0</v>
      </c>
      <c r="Y166" s="33"/>
      <c r="Z166" s="33"/>
      <c r="AA166" s="33"/>
      <c r="AB166" s="33"/>
      <c r="AC166" s="33"/>
      <c r="AD166" s="33"/>
      <c r="AE166" s="33"/>
      <c r="AR166" s="200" t="s">
        <v>137</v>
      </c>
      <c r="AT166" s="200" t="s">
        <v>132</v>
      </c>
      <c r="AU166" s="200" t="s">
        <v>87</v>
      </c>
      <c r="AY166" s="16" t="s">
        <v>129</v>
      </c>
      <c r="BE166" s="201">
        <f>IF(O166="základní",K166,0)</f>
        <v>0</v>
      </c>
      <c r="BF166" s="201">
        <f>IF(O166="snížená",K166,0)</f>
        <v>0</v>
      </c>
      <c r="BG166" s="201">
        <f>IF(O166="zákl. přenesená",K166,0)</f>
        <v>0</v>
      </c>
      <c r="BH166" s="201">
        <f>IF(O166="sníž. přenesená",K166,0)</f>
        <v>0</v>
      </c>
      <c r="BI166" s="201">
        <f>IF(O166="nulová",K166,0)</f>
        <v>0</v>
      </c>
      <c r="BJ166" s="16" t="s">
        <v>85</v>
      </c>
      <c r="BK166" s="201">
        <f>ROUND(P166*H166,2)</f>
        <v>0</v>
      </c>
      <c r="BL166" s="16" t="s">
        <v>137</v>
      </c>
      <c r="BM166" s="200" t="s">
        <v>217</v>
      </c>
    </row>
    <row r="167" spans="1:65" s="2" customFormat="1" ht="58.5">
      <c r="A167" s="33"/>
      <c r="B167" s="34"/>
      <c r="C167" s="35"/>
      <c r="D167" s="202" t="s">
        <v>139</v>
      </c>
      <c r="E167" s="35"/>
      <c r="F167" s="203" t="s">
        <v>218</v>
      </c>
      <c r="G167" s="35"/>
      <c r="H167" s="35"/>
      <c r="I167" s="204"/>
      <c r="J167" s="204"/>
      <c r="K167" s="35"/>
      <c r="L167" s="35"/>
      <c r="M167" s="38"/>
      <c r="N167" s="205"/>
      <c r="O167" s="206"/>
      <c r="P167" s="70"/>
      <c r="Q167" s="70"/>
      <c r="R167" s="70"/>
      <c r="S167" s="70"/>
      <c r="T167" s="70"/>
      <c r="U167" s="70"/>
      <c r="V167" s="70"/>
      <c r="W167" s="70"/>
      <c r="X167" s="71"/>
      <c r="Y167" s="33"/>
      <c r="Z167" s="33"/>
      <c r="AA167" s="33"/>
      <c r="AB167" s="33"/>
      <c r="AC167" s="33"/>
      <c r="AD167" s="33"/>
      <c r="AE167" s="33"/>
      <c r="AT167" s="16" t="s">
        <v>139</v>
      </c>
      <c r="AU167" s="16" t="s">
        <v>87</v>
      </c>
    </row>
    <row r="168" spans="1:65" s="2" customFormat="1" ht="48.75">
      <c r="A168" s="33"/>
      <c r="B168" s="34"/>
      <c r="C168" s="35"/>
      <c r="D168" s="202" t="s">
        <v>141</v>
      </c>
      <c r="E168" s="35"/>
      <c r="F168" s="207" t="s">
        <v>219</v>
      </c>
      <c r="G168" s="35"/>
      <c r="H168" s="35"/>
      <c r="I168" s="204"/>
      <c r="J168" s="204"/>
      <c r="K168" s="35"/>
      <c r="L168" s="35"/>
      <c r="M168" s="38"/>
      <c r="N168" s="205"/>
      <c r="O168" s="206"/>
      <c r="P168" s="70"/>
      <c r="Q168" s="70"/>
      <c r="R168" s="70"/>
      <c r="S168" s="70"/>
      <c r="T168" s="70"/>
      <c r="U168" s="70"/>
      <c r="V168" s="70"/>
      <c r="W168" s="70"/>
      <c r="X168" s="71"/>
      <c r="Y168" s="33"/>
      <c r="Z168" s="33"/>
      <c r="AA168" s="33"/>
      <c r="AB168" s="33"/>
      <c r="AC168" s="33"/>
      <c r="AD168" s="33"/>
      <c r="AE168" s="33"/>
      <c r="AT168" s="16" t="s">
        <v>141</v>
      </c>
      <c r="AU168" s="16" t="s">
        <v>87</v>
      </c>
    </row>
    <row r="169" spans="1:65" s="2" customFormat="1" ht="19.5">
      <c r="A169" s="33"/>
      <c r="B169" s="34"/>
      <c r="C169" s="35"/>
      <c r="D169" s="202" t="s">
        <v>149</v>
      </c>
      <c r="E169" s="35"/>
      <c r="F169" s="207" t="s">
        <v>157</v>
      </c>
      <c r="G169" s="35"/>
      <c r="H169" s="35"/>
      <c r="I169" s="204"/>
      <c r="J169" s="204"/>
      <c r="K169" s="35"/>
      <c r="L169" s="35"/>
      <c r="M169" s="38"/>
      <c r="N169" s="205"/>
      <c r="O169" s="206"/>
      <c r="P169" s="70"/>
      <c r="Q169" s="70"/>
      <c r="R169" s="70"/>
      <c r="S169" s="70"/>
      <c r="T169" s="70"/>
      <c r="U169" s="70"/>
      <c r="V169" s="70"/>
      <c r="W169" s="70"/>
      <c r="X169" s="71"/>
      <c r="Y169" s="33"/>
      <c r="Z169" s="33"/>
      <c r="AA169" s="33"/>
      <c r="AB169" s="33"/>
      <c r="AC169" s="33"/>
      <c r="AD169" s="33"/>
      <c r="AE169" s="33"/>
      <c r="AT169" s="16" t="s">
        <v>149</v>
      </c>
      <c r="AU169" s="16" t="s">
        <v>87</v>
      </c>
    </row>
    <row r="170" spans="1:65" s="13" customFormat="1">
      <c r="B170" s="208"/>
      <c r="C170" s="209"/>
      <c r="D170" s="202" t="s">
        <v>158</v>
      </c>
      <c r="E170" s="210" t="s">
        <v>1</v>
      </c>
      <c r="F170" s="211" t="s">
        <v>220</v>
      </c>
      <c r="G170" s="209"/>
      <c r="H170" s="212">
        <v>2500</v>
      </c>
      <c r="I170" s="213"/>
      <c r="J170" s="213"/>
      <c r="K170" s="209"/>
      <c r="L170" s="209"/>
      <c r="M170" s="214"/>
      <c r="N170" s="215"/>
      <c r="O170" s="216"/>
      <c r="P170" s="216"/>
      <c r="Q170" s="216"/>
      <c r="R170" s="216"/>
      <c r="S170" s="216"/>
      <c r="T170" s="216"/>
      <c r="U170" s="216"/>
      <c r="V170" s="216"/>
      <c r="W170" s="216"/>
      <c r="X170" s="217"/>
      <c r="AT170" s="218" t="s">
        <v>158</v>
      </c>
      <c r="AU170" s="218" t="s">
        <v>87</v>
      </c>
      <c r="AV170" s="13" t="s">
        <v>87</v>
      </c>
      <c r="AW170" s="13" t="s">
        <v>5</v>
      </c>
      <c r="AX170" s="13" t="s">
        <v>77</v>
      </c>
      <c r="AY170" s="218" t="s">
        <v>129</v>
      </c>
    </row>
    <row r="171" spans="1:65" s="13" customFormat="1">
      <c r="B171" s="208"/>
      <c r="C171" s="209"/>
      <c r="D171" s="202" t="s">
        <v>158</v>
      </c>
      <c r="E171" s="210" t="s">
        <v>1</v>
      </c>
      <c r="F171" s="211" t="s">
        <v>221</v>
      </c>
      <c r="G171" s="209"/>
      <c r="H171" s="212">
        <v>1120</v>
      </c>
      <c r="I171" s="213"/>
      <c r="J171" s="213"/>
      <c r="K171" s="209"/>
      <c r="L171" s="209"/>
      <c r="M171" s="214"/>
      <c r="N171" s="215"/>
      <c r="O171" s="216"/>
      <c r="P171" s="216"/>
      <c r="Q171" s="216"/>
      <c r="R171" s="216"/>
      <c r="S171" s="216"/>
      <c r="T171" s="216"/>
      <c r="U171" s="216"/>
      <c r="V171" s="216"/>
      <c r="W171" s="216"/>
      <c r="X171" s="217"/>
      <c r="AT171" s="218" t="s">
        <v>158</v>
      </c>
      <c r="AU171" s="218" t="s">
        <v>87</v>
      </c>
      <c r="AV171" s="13" t="s">
        <v>87</v>
      </c>
      <c r="AW171" s="13" t="s">
        <v>5</v>
      </c>
      <c r="AX171" s="13" t="s">
        <v>77</v>
      </c>
      <c r="AY171" s="218" t="s">
        <v>129</v>
      </c>
    </row>
    <row r="172" spans="1:65" s="14" customFormat="1">
      <c r="B172" s="219"/>
      <c r="C172" s="220"/>
      <c r="D172" s="202" t="s">
        <v>158</v>
      </c>
      <c r="E172" s="221" t="s">
        <v>1</v>
      </c>
      <c r="F172" s="222" t="s">
        <v>161</v>
      </c>
      <c r="G172" s="220"/>
      <c r="H172" s="223">
        <v>3620</v>
      </c>
      <c r="I172" s="224"/>
      <c r="J172" s="224"/>
      <c r="K172" s="220"/>
      <c r="L172" s="220"/>
      <c r="M172" s="225"/>
      <c r="N172" s="226"/>
      <c r="O172" s="227"/>
      <c r="P172" s="227"/>
      <c r="Q172" s="227"/>
      <c r="R172" s="227"/>
      <c r="S172" s="227"/>
      <c r="T172" s="227"/>
      <c r="U172" s="227"/>
      <c r="V172" s="227"/>
      <c r="W172" s="227"/>
      <c r="X172" s="228"/>
      <c r="AT172" s="229" t="s">
        <v>158</v>
      </c>
      <c r="AU172" s="229" t="s">
        <v>87</v>
      </c>
      <c r="AV172" s="14" t="s">
        <v>137</v>
      </c>
      <c r="AW172" s="14" t="s">
        <v>5</v>
      </c>
      <c r="AX172" s="14" t="s">
        <v>85</v>
      </c>
      <c r="AY172" s="229" t="s">
        <v>129</v>
      </c>
    </row>
    <row r="173" spans="1:65" s="2" customFormat="1" ht="24">
      <c r="A173" s="33"/>
      <c r="B173" s="34"/>
      <c r="C173" s="188" t="s">
        <v>222</v>
      </c>
      <c r="D173" s="188" t="s">
        <v>132</v>
      </c>
      <c r="E173" s="189" t="s">
        <v>223</v>
      </c>
      <c r="F173" s="190" t="s">
        <v>224</v>
      </c>
      <c r="G173" s="191" t="s">
        <v>145</v>
      </c>
      <c r="H173" s="192">
        <v>3620</v>
      </c>
      <c r="I173" s="193"/>
      <c r="J173" s="193"/>
      <c r="K173" s="194">
        <f>ROUND(P173*H173,2)</f>
        <v>0</v>
      </c>
      <c r="L173" s="190" t="s">
        <v>136</v>
      </c>
      <c r="M173" s="38"/>
      <c r="N173" s="195" t="s">
        <v>1</v>
      </c>
      <c r="O173" s="196" t="s">
        <v>40</v>
      </c>
      <c r="P173" s="197">
        <f>I173+J173</f>
        <v>0</v>
      </c>
      <c r="Q173" s="197">
        <f>ROUND(I173*H173,2)</f>
        <v>0</v>
      </c>
      <c r="R173" s="197">
        <f>ROUND(J173*H173,2)</f>
        <v>0</v>
      </c>
      <c r="S173" s="70"/>
      <c r="T173" s="198">
        <f>S173*H173</f>
        <v>0</v>
      </c>
      <c r="U173" s="198">
        <v>0</v>
      </c>
      <c r="V173" s="198">
        <f>U173*H173</f>
        <v>0</v>
      </c>
      <c r="W173" s="198">
        <v>0</v>
      </c>
      <c r="X173" s="199">
        <f>W173*H173</f>
        <v>0</v>
      </c>
      <c r="Y173" s="33"/>
      <c r="Z173" s="33"/>
      <c r="AA173" s="33"/>
      <c r="AB173" s="33"/>
      <c r="AC173" s="33"/>
      <c r="AD173" s="33"/>
      <c r="AE173" s="33"/>
      <c r="AR173" s="200" t="s">
        <v>137</v>
      </c>
      <c r="AT173" s="200" t="s">
        <v>132</v>
      </c>
      <c r="AU173" s="200" t="s">
        <v>87</v>
      </c>
      <c r="AY173" s="16" t="s">
        <v>129</v>
      </c>
      <c r="BE173" s="201">
        <f>IF(O173="základní",K173,0)</f>
        <v>0</v>
      </c>
      <c r="BF173" s="201">
        <f>IF(O173="snížená",K173,0)</f>
        <v>0</v>
      </c>
      <c r="BG173" s="201">
        <f>IF(O173="zákl. přenesená",K173,0)</f>
        <v>0</v>
      </c>
      <c r="BH173" s="201">
        <f>IF(O173="sníž. přenesená",K173,0)</f>
        <v>0</v>
      </c>
      <c r="BI173" s="201">
        <f>IF(O173="nulová",K173,0)</f>
        <v>0</v>
      </c>
      <c r="BJ173" s="16" t="s">
        <v>85</v>
      </c>
      <c r="BK173" s="201">
        <f>ROUND(P173*H173,2)</f>
        <v>0</v>
      </c>
      <c r="BL173" s="16" t="s">
        <v>137</v>
      </c>
      <c r="BM173" s="200" t="s">
        <v>225</v>
      </c>
    </row>
    <row r="174" spans="1:65" s="2" customFormat="1" ht="29.25">
      <c r="A174" s="33"/>
      <c r="B174" s="34"/>
      <c r="C174" s="35"/>
      <c r="D174" s="202" t="s">
        <v>139</v>
      </c>
      <c r="E174" s="35"/>
      <c r="F174" s="203" t="s">
        <v>226</v>
      </c>
      <c r="G174" s="35"/>
      <c r="H174" s="35"/>
      <c r="I174" s="204"/>
      <c r="J174" s="204"/>
      <c r="K174" s="35"/>
      <c r="L174" s="35"/>
      <c r="M174" s="38"/>
      <c r="N174" s="205"/>
      <c r="O174" s="206"/>
      <c r="P174" s="70"/>
      <c r="Q174" s="70"/>
      <c r="R174" s="70"/>
      <c r="S174" s="70"/>
      <c r="T174" s="70"/>
      <c r="U174" s="70"/>
      <c r="V174" s="70"/>
      <c r="W174" s="70"/>
      <c r="X174" s="71"/>
      <c r="Y174" s="33"/>
      <c r="Z174" s="33"/>
      <c r="AA174" s="33"/>
      <c r="AB174" s="33"/>
      <c r="AC174" s="33"/>
      <c r="AD174" s="33"/>
      <c r="AE174" s="33"/>
      <c r="AT174" s="16" t="s">
        <v>139</v>
      </c>
      <c r="AU174" s="16" t="s">
        <v>87</v>
      </c>
    </row>
    <row r="175" spans="1:65" s="2" customFormat="1" ht="29.25">
      <c r="A175" s="33"/>
      <c r="B175" s="34"/>
      <c r="C175" s="35"/>
      <c r="D175" s="202" t="s">
        <v>141</v>
      </c>
      <c r="E175" s="35"/>
      <c r="F175" s="207" t="s">
        <v>227</v>
      </c>
      <c r="G175" s="35"/>
      <c r="H175" s="35"/>
      <c r="I175" s="204"/>
      <c r="J175" s="204"/>
      <c r="K175" s="35"/>
      <c r="L175" s="35"/>
      <c r="M175" s="38"/>
      <c r="N175" s="205"/>
      <c r="O175" s="206"/>
      <c r="P175" s="70"/>
      <c r="Q175" s="70"/>
      <c r="R175" s="70"/>
      <c r="S175" s="70"/>
      <c r="T175" s="70"/>
      <c r="U175" s="70"/>
      <c r="V175" s="70"/>
      <c r="W175" s="70"/>
      <c r="X175" s="71"/>
      <c r="Y175" s="33"/>
      <c r="Z175" s="33"/>
      <c r="AA175" s="33"/>
      <c r="AB175" s="33"/>
      <c r="AC175" s="33"/>
      <c r="AD175" s="33"/>
      <c r="AE175" s="33"/>
      <c r="AT175" s="16" t="s">
        <v>141</v>
      </c>
      <c r="AU175" s="16" t="s">
        <v>87</v>
      </c>
    </row>
    <row r="176" spans="1:65" s="2" customFormat="1" ht="19.5">
      <c r="A176" s="33"/>
      <c r="B176" s="34"/>
      <c r="C176" s="35"/>
      <c r="D176" s="202" t="s">
        <v>149</v>
      </c>
      <c r="E176" s="35"/>
      <c r="F176" s="207" t="s">
        <v>157</v>
      </c>
      <c r="G176" s="35"/>
      <c r="H176" s="35"/>
      <c r="I176" s="204"/>
      <c r="J176" s="204"/>
      <c r="K176" s="35"/>
      <c r="L176" s="35"/>
      <c r="M176" s="38"/>
      <c r="N176" s="205"/>
      <c r="O176" s="206"/>
      <c r="P176" s="70"/>
      <c r="Q176" s="70"/>
      <c r="R176" s="70"/>
      <c r="S176" s="70"/>
      <c r="T176" s="70"/>
      <c r="U176" s="70"/>
      <c r="V176" s="70"/>
      <c r="W176" s="70"/>
      <c r="X176" s="71"/>
      <c r="Y176" s="33"/>
      <c r="Z176" s="33"/>
      <c r="AA176" s="33"/>
      <c r="AB176" s="33"/>
      <c r="AC176" s="33"/>
      <c r="AD176" s="33"/>
      <c r="AE176" s="33"/>
      <c r="AT176" s="16" t="s">
        <v>149</v>
      </c>
      <c r="AU176" s="16" t="s">
        <v>87</v>
      </c>
    </row>
    <row r="177" spans="1:65" s="2" customFormat="1" ht="24.2" customHeight="1">
      <c r="A177" s="33"/>
      <c r="B177" s="34"/>
      <c r="C177" s="188" t="s">
        <v>228</v>
      </c>
      <c r="D177" s="188" t="s">
        <v>132</v>
      </c>
      <c r="E177" s="189" t="s">
        <v>229</v>
      </c>
      <c r="F177" s="190" t="s">
        <v>230</v>
      </c>
      <c r="G177" s="191" t="s">
        <v>164</v>
      </c>
      <c r="H177" s="192">
        <v>15</v>
      </c>
      <c r="I177" s="193"/>
      <c r="J177" s="193"/>
      <c r="K177" s="194">
        <f>ROUND(P177*H177,2)</f>
        <v>0</v>
      </c>
      <c r="L177" s="190" t="s">
        <v>136</v>
      </c>
      <c r="M177" s="38"/>
      <c r="N177" s="195" t="s">
        <v>1</v>
      </c>
      <c r="O177" s="196" t="s">
        <v>40</v>
      </c>
      <c r="P177" s="197">
        <f>I177+J177</f>
        <v>0</v>
      </c>
      <c r="Q177" s="197">
        <f>ROUND(I177*H177,2)</f>
        <v>0</v>
      </c>
      <c r="R177" s="197">
        <f>ROUND(J177*H177,2)</f>
        <v>0</v>
      </c>
      <c r="S177" s="70"/>
      <c r="T177" s="198">
        <f>S177*H177</f>
        <v>0</v>
      </c>
      <c r="U177" s="198">
        <v>0</v>
      </c>
      <c r="V177" s="198">
        <f>U177*H177</f>
        <v>0</v>
      </c>
      <c r="W177" s="198">
        <v>0</v>
      </c>
      <c r="X177" s="199">
        <f>W177*H177</f>
        <v>0</v>
      </c>
      <c r="Y177" s="33"/>
      <c r="Z177" s="33"/>
      <c r="AA177" s="33"/>
      <c r="AB177" s="33"/>
      <c r="AC177" s="33"/>
      <c r="AD177" s="33"/>
      <c r="AE177" s="33"/>
      <c r="AR177" s="200" t="s">
        <v>137</v>
      </c>
      <c r="AT177" s="200" t="s">
        <v>132</v>
      </c>
      <c r="AU177" s="200" t="s">
        <v>87</v>
      </c>
      <c r="AY177" s="16" t="s">
        <v>129</v>
      </c>
      <c r="BE177" s="201">
        <f>IF(O177="základní",K177,0)</f>
        <v>0</v>
      </c>
      <c r="BF177" s="201">
        <f>IF(O177="snížená",K177,0)</f>
        <v>0</v>
      </c>
      <c r="BG177" s="201">
        <f>IF(O177="zákl. přenesená",K177,0)</f>
        <v>0</v>
      </c>
      <c r="BH177" s="201">
        <f>IF(O177="sníž. přenesená",K177,0)</f>
        <v>0</v>
      </c>
      <c r="BI177" s="201">
        <f>IF(O177="nulová",K177,0)</f>
        <v>0</v>
      </c>
      <c r="BJ177" s="16" t="s">
        <v>85</v>
      </c>
      <c r="BK177" s="201">
        <f>ROUND(P177*H177,2)</f>
        <v>0</v>
      </c>
      <c r="BL177" s="16" t="s">
        <v>137</v>
      </c>
      <c r="BM177" s="200" t="s">
        <v>231</v>
      </c>
    </row>
    <row r="178" spans="1:65" s="2" customFormat="1" ht="29.25">
      <c r="A178" s="33"/>
      <c r="B178" s="34"/>
      <c r="C178" s="35"/>
      <c r="D178" s="202" t="s">
        <v>139</v>
      </c>
      <c r="E178" s="35"/>
      <c r="F178" s="203" t="s">
        <v>232</v>
      </c>
      <c r="G178" s="35"/>
      <c r="H178" s="35"/>
      <c r="I178" s="204"/>
      <c r="J178" s="204"/>
      <c r="K178" s="35"/>
      <c r="L178" s="35"/>
      <c r="M178" s="38"/>
      <c r="N178" s="205"/>
      <c r="O178" s="206"/>
      <c r="P178" s="70"/>
      <c r="Q178" s="70"/>
      <c r="R178" s="70"/>
      <c r="S178" s="70"/>
      <c r="T178" s="70"/>
      <c r="U178" s="70"/>
      <c r="V178" s="70"/>
      <c r="W178" s="70"/>
      <c r="X178" s="71"/>
      <c r="Y178" s="33"/>
      <c r="Z178" s="33"/>
      <c r="AA178" s="33"/>
      <c r="AB178" s="33"/>
      <c r="AC178" s="33"/>
      <c r="AD178" s="33"/>
      <c r="AE178" s="33"/>
      <c r="AT178" s="16" t="s">
        <v>139</v>
      </c>
      <c r="AU178" s="16" t="s">
        <v>87</v>
      </c>
    </row>
    <row r="179" spans="1:65" s="2" customFormat="1" ht="24.2" customHeight="1">
      <c r="A179" s="33"/>
      <c r="B179" s="34"/>
      <c r="C179" s="188" t="s">
        <v>9</v>
      </c>
      <c r="D179" s="188" t="s">
        <v>132</v>
      </c>
      <c r="E179" s="189" t="s">
        <v>233</v>
      </c>
      <c r="F179" s="190" t="s">
        <v>234</v>
      </c>
      <c r="G179" s="191" t="s">
        <v>164</v>
      </c>
      <c r="H179" s="192">
        <v>15</v>
      </c>
      <c r="I179" s="193"/>
      <c r="J179" s="193"/>
      <c r="K179" s="194">
        <f>ROUND(P179*H179,2)</f>
        <v>0</v>
      </c>
      <c r="L179" s="190" t="s">
        <v>136</v>
      </c>
      <c r="M179" s="38"/>
      <c r="N179" s="195" t="s">
        <v>1</v>
      </c>
      <c r="O179" s="196" t="s">
        <v>40</v>
      </c>
      <c r="P179" s="197">
        <f>I179+J179</f>
        <v>0</v>
      </c>
      <c r="Q179" s="197">
        <f>ROUND(I179*H179,2)</f>
        <v>0</v>
      </c>
      <c r="R179" s="197">
        <f>ROUND(J179*H179,2)</f>
        <v>0</v>
      </c>
      <c r="S179" s="70"/>
      <c r="T179" s="198">
        <f>S179*H179</f>
        <v>0</v>
      </c>
      <c r="U179" s="198">
        <v>0</v>
      </c>
      <c r="V179" s="198">
        <f>U179*H179</f>
        <v>0</v>
      </c>
      <c r="W179" s="198">
        <v>0</v>
      </c>
      <c r="X179" s="199">
        <f>W179*H179</f>
        <v>0</v>
      </c>
      <c r="Y179" s="33"/>
      <c r="Z179" s="33"/>
      <c r="AA179" s="33"/>
      <c r="AB179" s="33"/>
      <c r="AC179" s="33"/>
      <c r="AD179" s="33"/>
      <c r="AE179" s="33"/>
      <c r="AR179" s="200" t="s">
        <v>137</v>
      </c>
      <c r="AT179" s="200" t="s">
        <v>132</v>
      </c>
      <c r="AU179" s="200" t="s">
        <v>87</v>
      </c>
      <c r="AY179" s="16" t="s">
        <v>129</v>
      </c>
      <c r="BE179" s="201">
        <f>IF(O179="základní",K179,0)</f>
        <v>0</v>
      </c>
      <c r="BF179" s="201">
        <f>IF(O179="snížená",K179,0)</f>
        <v>0</v>
      </c>
      <c r="BG179" s="201">
        <f>IF(O179="zákl. přenesená",K179,0)</f>
        <v>0</v>
      </c>
      <c r="BH179" s="201">
        <f>IF(O179="sníž. přenesená",K179,0)</f>
        <v>0</v>
      </c>
      <c r="BI179" s="201">
        <f>IF(O179="nulová",K179,0)</f>
        <v>0</v>
      </c>
      <c r="BJ179" s="16" t="s">
        <v>85</v>
      </c>
      <c r="BK179" s="201">
        <f>ROUND(P179*H179,2)</f>
        <v>0</v>
      </c>
      <c r="BL179" s="16" t="s">
        <v>137</v>
      </c>
      <c r="BM179" s="200" t="s">
        <v>235</v>
      </c>
    </row>
    <row r="180" spans="1:65" s="2" customFormat="1" ht="39">
      <c r="A180" s="33"/>
      <c r="B180" s="34"/>
      <c r="C180" s="35"/>
      <c r="D180" s="202" t="s">
        <v>139</v>
      </c>
      <c r="E180" s="35"/>
      <c r="F180" s="203" t="s">
        <v>236</v>
      </c>
      <c r="G180" s="35"/>
      <c r="H180" s="35"/>
      <c r="I180" s="204"/>
      <c r="J180" s="204"/>
      <c r="K180" s="35"/>
      <c r="L180" s="35"/>
      <c r="M180" s="38"/>
      <c r="N180" s="205"/>
      <c r="O180" s="206"/>
      <c r="P180" s="70"/>
      <c r="Q180" s="70"/>
      <c r="R180" s="70"/>
      <c r="S180" s="70"/>
      <c r="T180" s="70"/>
      <c r="U180" s="70"/>
      <c r="V180" s="70"/>
      <c r="W180" s="70"/>
      <c r="X180" s="71"/>
      <c r="Y180" s="33"/>
      <c r="Z180" s="33"/>
      <c r="AA180" s="33"/>
      <c r="AB180" s="33"/>
      <c r="AC180" s="33"/>
      <c r="AD180" s="33"/>
      <c r="AE180" s="33"/>
      <c r="AT180" s="16" t="s">
        <v>139</v>
      </c>
      <c r="AU180" s="16" t="s">
        <v>87</v>
      </c>
    </row>
    <row r="181" spans="1:65" s="2" customFormat="1" ht="39">
      <c r="A181" s="33"/>
      <c r="B181" s="34"/>
      <c r="C181" s="35"/>
      <c r="D181" s="202" t="s">
        <v>141</v>
      </c>
      <c r="E181" s="35"/>
      <c r="F181" s="207" t="s">
        <v>237</v>
      </c>
      <c r="G181" s="35"/>
      <c r="H181" s="35"/>
      <c r="I181" s="204"/>
      <c r="J181" s="204"/>
      <c r="K181" s="35"/>
      <c r="L181" s="35"/>
      <c r="M181" s="38"/>
      <c r="N181" s="205"/>
      <c r="O181" s="206"/>
      <c r="P181" s="70"/>
      <c r="Q181" s="70"/>
      <c r="R181" s="70"/>
      <c r="S181" s="70"/>
      <c r="T181" s="70"/>
      <c r="U181" s="70"/>
      <c r="V181" s="70"/>
      <c r="W181" s="70"/>
      <c r="X181" s="71"/>
      <c r="Y181" s="33"/>
      <c r="Z181" s="33"/>
      <c r="AA181" s="33"/>
      <c r="AB181" s="33"/>
      <c r="AC181" s="33"/>
      <c r="AD181" s="33"/>
      <c r="AE181" s="33"/>
      <c r="AT181" s="16" t="s">
        <v>141</v>
      </c>
      <c r="AU181" s="16" t="s">
        <v>87</v>
      </c>
    </row>
    <row r="182" spans="1:65" s="12" customFormat="1" ht="22.9" customHeight="1">
      <c r="B182" s="171"/>
      <c r="C182" s="172"/>
      <c r="D182" s="173" t="s">
        <v>76</v>
      </c>
      <c r="E182" s="186" t="s">
        <v>238</v>
      </c>
      <c r="F182" s="186" t="s">
        <v>239</v>
      </c>
      <c r="G182" s="172"/>
      <c r="H182" s="172"/>
      <c r="I182" s="175"/>
      <c r="J182" s="175"/>
      <c r="K182" s="187">
        <f>BK182</f>
        <v>509977</v>
      </c>
      <c r="L182" s="172"/>
      <c r="M182" s="177"/>
      <c r="N182" s="178"/>
      <c r="O182" s="179"/>
      <c r="P182" s="179"/>
      <c r="Q182" s="180">
        <f>SUM(Q183:Q192)</f>
        <v>509977</v>
      </c>
      <c r="R182" s="180">
        <f>SUM(R183:R192)</f>
        <v>0</v>
      </c>
      <c r="S182" s="179"/>
      <c r="T182" s="181">
        <f>SUM(T183:T192)</f>
        <v>0</v>
      </c>
      <c r="U182" s="179"/>
      <c r="V182" s="181">
        <f>SUM(V183:V192)</f>
        <v>7.1319999999999988</v>
      </c>
      <c r="W182" s="179"/>
      <c r="X182" s="182">
        <f>SUM(X183:X192)</f>
        <v>0</v>
      </c>
      <c r="AR182" s="183" t="s">
        <v>85</v>
      </c>
      <c r="AT182" s="184" t="s">
        <v>76</v>
      </c>
      <c r="AU182" s="184" t="s">
        <v>85</v>
      </c>
      <c r="AY182" s="183" t="s">
        <v>129</v>
      </c>
      <c r="BK182" s="185">
        <f>SUM(BK183:BK192)</f>
        <v>509977</v>
      </c>
    </row>
    <row r="183" spans="1:65" s="2" customFormat="1" ht="33" customHeight="1">
      <c r="A183" s="33"/>
      <c r="B183" s="34"/>
      <c r="C183" s="230" t="s">
        <v>240</v>
      </c>
      <c r="D183" s="230" t="s">
        <v>241</v>
      </c>
      <c r="E183" s="231" t="s">
        <v>242</v>
      </c>
      <c r="F183" s="232" t="s">
        <v>243</v>
      </c>
      <c r="G183" s="233" t="s">
        <v>164</v>
      </c>
      <c r="H183" s="234">
        <v>100</v>
      </c>
      <c r="I183" s="244">
        <v>79.5</v>
      </c>
      <c r="J183" s="236"/>
      <c r="K183" s="237">
        <f>ROUND(P183*H183,2)</f>
        <v>7950</v>
      </c>
      <c r="L183" s="232" t="s">
        <v>136</v>
      </c>
      <c r="M183" s="238"/>
      <c r="N183" s="239" t="s">
        <v>1</v>
      </c>
      <c r="O183" s="196" t="s">
        <v>40</v>
      </c>
      <c r="P183" s="197">
        <f>I183+J183</f>
        <v>79.5</v>
      </c>
      <c r="Q183" s="197">
        <f>ROUND(I183*H183,2)</f>
        <v>7950</v>
      </c>
      <c r="R183" s="197">
        <f>ROUND(J183*H183,2)</f>
        <v>0</v>
      </c>
      <c r="S183" s="70"/>
      <c r="T183" s="198">
        <f>S183*H183</f>
        <v>0</v>
      </c>
      <c r="U183" s="198">
        <v>1.23E-3</v>
      </c>
      <c r="V183" s="198">
        <f>U183*H183</f>
        <v>0.123</v>
      </c>
      <c r="W183" s="198">
        <v>0</v>
      </c>
      <c r="X183" s="199">
        <f>W183*H183</f>
        <v>0</v>
      </c>
      <c r="Y183" s="33"/>
      <c r="Z183" s="33"/>
      <c r="AA183" s="33"/>
      <c r="AB183" s="33"/>
      <c r="AC183" s="33"/>
      <c r="AD183" s="33"/>
      <c r="AE183" s="33"/>
      <c r="AR183" s="200" t="s">
        <v>190</v>
      </c>
      <c r="AT183" s="200" t="s">
        <v>241</v>
      </c>
      <c r="AU183" s="200" t="s">
        <v>87</v>
      </c>
      <c r="AY183" s="16" t="s">
        <v>129</v>
      </c>
      <c r="BE183" s="201">
        <f>IF(O183="základní",K183,0)</f>
        <v>7950</v>
      </c>
      <c r="BF183" s="201">
        <f>IF(O183="snížená",K183,0)</f>
        <v>0</v>
      </c>
      <c r="BG183" s="201">
        <f>IF(O183="zákl. přenesená",K183,0)</f>
        <v>0</v>
      </c>
      <c r="BH183" s="201">
        <f>IF(O183="sníž. přenesená",K183,0)</f>
        <v>0</v>
      </c>
      <c r="BI183" s="201">
        <f>IF(O183="nulová",K183,0)</f>
        <v>0</v>
      </c>
      <c r="BJ183" s="16" t="s">
        <v>85</v>
      </c>
      <c r="BK183" s="201">
        <f>ROUND(P183*H183,2)</f>
        <v>7950</v>
      </c>
      <c r="BL183" s="16" t="s">
        <v>137</v>
      </c>
      <c r="BM183" s="200" t="s">
        <v>244</v>
      </c>
    </row>
    <row r="184" spans="1:65" s="2" customFormat="1" ht="19.5">
      <c r="A184" s="33"/>
      <c r="B184" s="34"/>
      <c r="C184" s="35"/>
      <c r="D184" s="202" t="s">
        <v>139</v>
      </c>
      <c r="E184" s="35"/>
      <c r="F184" s="203" t="s">
        <v>245</v>
      </c>
      <c r="G184" s="35"/>
      <c r="H184" s="35"/>
      <c r="I184" s="204"/>
      <c r="J184" s="204"/>
      <c r="K184" s="35"/>
      <c r="L184" s="35"/>
      <c r="M184" s="38"/>
      <c r="N184" s="205"/>
      <c r="O184" s="206"/>
      <c r="P184" s="70"/>
      <c r="Q184" s="70"/>
      <c r="R184" s="70"/>
      <c r="S184" s="70"/>
      <c r="T184" s="70"/>
      <c r="U184" s="70"/>
      <c r="V184" s="70"/>
      <c r="W184" s="70"/>
      <c r="X184" s="71"/>
      <c r="Y184" s="33"/>
      <c r="Z184" s="33"/>
      <c r="AA184" s="33"/>
      <c r="AB184" s="33"/>
      <c r="AC184" s="33"/>
      <c r="AD184" s="33"/>
      <c r="AE184" s="33"/>
      <c r="AT184" s="16" t="s">
        <v>139</v>
      </c>
      <c r="AU184" s="16" t="s">
        <v>87</v>
      </c>
    </row>
    <row r="185" spans="1:65" s="2" customFormat="1" ht="24.2" customHeight="1">
      <c r="A185" s="33"/>
      <c r="B185" s="34"/>
      <c r="C185" s="230" t="s">
        <v>246</v>
      </c>
      <c r="D185" s="230" t="s">
        <v>241</v>
      </c>
      <c r="E185" s="231" t="s">
        <v>247</v>
      </c>
      <c r="F185" s="232" t="s">
        <v>248</v>
      </c>
      <c r="G185" s="233" t="s">
        <v>164</v>
      </c>
      <c r="H185" s="234">
        <v>10000</v>
      </c>
      <c r="I185" s="244">
        <v>8.77</v>
      </c>
      <c r="J185" s="236"/>
      <c r="K185" s="237">
        <f>ROUND(P185*H185,2)</f>
        <v>87700</v>
      </c>
      <c r="L185" s="232" t="s">
        <v>136</v>
      </c>
      <c r="M185" s="238"/>
      <c r="N185" s="239" t="s">
        <v>1</v>
      </c>
      <c r="O185" s="196" t="s">
        <v>40</v>
      </c>
      <c r="P185" s="197">
        <f>I185+J185</f>
        <v>8.77</v>
      </c>
      <c r="Q185" s="197">
        <f>ROUND(I185*H185,2)</f>
        <v>87700</v>
      </c>
      <c r="R185" s="197">
        <f>ROUND(J185*H185,2)</f>
        <v>0</v>
      </c>
      <c r="S185" s="70"/>
      <c r="T185" s="198">
        <f>S185*H185</f>
        <v>0</v>
      </c>
      <c r="U185" s="198">
        <v>1.2E-4</v>
      </c>
      <c r="V185" s="198">
        <f>U185*H185</f>
        <v>1.2</v>
      </c>
      <c r="W185" s="198">
        <v>0</v>
      </c>
      <c r="X185" s="199">
        <f>W185*H185</f>
        <v>0</v>
      </c>
      <c r="Y185" s="33"/>
      <c r="Z185" s="33"/>
      <c r="AA185" s="33"/>
      <c r="AB185" s="33"/>
      <c r="AC185" s="33"/>
      <c r="AD185" s="33"/>
      <c r="AE185" s="33"/>
      <c r="AR185" s="200" t="s">
        <v>190</v>
      </c>
      <c r="AT185" s="200" t="s">
        <v>241</v>
      </c>
      <c r="AU185" s="200" t="s">
        <v>87</v>
      </c>
      <c r="AY185" s="16" t="s">
        <v>129</v>
      </c>
      <c r="BE185" s="201">
        <f>IF(O185="základní",K185,0)</f>
        <v>87700</v>
      </c>
      <c r="BF185" s="201">
        <f>IF(O185="snížená",K185,0)</f>
        <v>0</v>
      </c>
      <c r="BG185" s="201">
        <f>IF(O185="zákl. přenesená",K185,0)</f>
        <v>0</v>
      </c>
      <c r="BH185" s="201">
        <f>IF(O185="sníž. přenesená",K185,0)</f>
        <v>0</v>
      </c>
      <c r="BI185" s="201">
        <f>IF(O185="nulová",K185,0)</f>
        <v>0</v>
      </c>
      <c r="BJ185" s="16" t="s">
        <v>85</v>
      </c>
      <c r="BK185" s="201">
        <f>ROUND(P185*H185,2)</f>
        <v>87700</v>
      </c>
      <c r="BL185" s="16" t="s">
        <v>137</v>
      </c>
      <c r="BM185" s="200" t="s">
        <v>249</v>
      </c>
    </row>
    <row r="186" spans="1:65" s="2" customFormat="1">
      <c r="A186" s="33"/>
      <c r="B186" s="34"/>
      <c r="C186" s="35"/>
      <c r="D186" s="202" t="s">
        <v>139</v>
      </c>
      <c r="E186" s="35"/>
      <c r="F186" s="203" t="s">
        <v>250</v>
      </c>
      <c r="G186" s="35"/>
      <c r="H186" s="35"/>
      <c r="I186" s="204"/>
      <c r="J186" s="204"/>
      <c r="K186" s="35"/>
      <c r="L186" s="35"/>
      <c r="M186" s="38"/>
      <c r="N186" s="205"/>
      <c r="O186" s="206"/>
      <c r="P186" s="70"/>
      <c r="Q186" s="70"/>
      <c r="R186" s="70"/>
      <c r="S186" s="70"/>
      <c r="T186" s="70"/>
      <c r="U186" s="70"/>
      <c r="V186" s="70"/>
      <c r="W186" s="70"/>
      <c r="X186" s="71"/>
      <c r="Y186" s="33"/>
      <c r="Z186" s="33"/>
      <c r="AA186" s="33"/>
      <c r="AB186" s="33"/>
      <c r="AC186" s="33"/>
      <c r="AD186" s="33"/>
      <c r="AE186" s="33"/>
      <c r="AT186" s="16" t="s">
        <v>139</v>
      </c>
      <c r="AU186" s="16" t="s">
        <v>87</v>
      </c>
    </row>
    <row r="187" spans="1:65" s="2" customFormat="1" ht="24">
      <c r="A187" s="33"/>
      <c r="B187" s="34"/>
      <c r="C187" s="230" t="s">
        <v>251</v>
      </c>
      <c r="D187" s="230" t="s">
        <v>241</v>
      </c>
      <c r="E187" s="231" t="s">
        <v>252</v>
      </c>
      <c r="F187" s="232" t="s">
        <v>253</v>
      </c>
      <c r="G187" s="233" t="s">
        <v>164</v>
      </c>
      <c r="H187" s="234">
        <v>10000</v>
      </c>
      <c r="I187" s="244">
        <v>30.24</v>
      </c>
      <c r="J187" s="236"/>
      <c r="K187" s="237">
        <f>ROUND(P187*H187,2)</f>
        <v>302400</v>
      </c>
      <c r="L187" s="232" t="s">
        <v>136</v>
      </c>
      <c r="M187" s="238"/>
      <c r="N187" s="239" t="s">
        <v>1</v>
      </c>
      <c r="O187" s="196" t="s">
        <v>40</v>
      </c>
      <c r="P187" s="197">
        <f>I187+J187</f>
        <v>30.24</v>
      </c>
      <c r="Q187" s="197">
        <f>ROUND(I187*H187,2)</f>
        <v>302400</v>
      </c>
      <c r="R187" s="197">
        <f>ROUND(J187*H187,2)</f>
        <v>0</v>
      </c>
      <c r="S187" s="70"/>
      <c r="T187" s="198">
        <f>S187*H187</f>
        <v>0</v>
      </c>
      <c r="U187" s="198">
        <v>4.8999999999999998E-4</v>
      </c>
      <c r="V187" s="198">
        <f>U187*H187</f>
        <v>4.8999999999999995</v>
      </c>
      <c r="W187" s="198">
        <v>0</v>
      </c>
      <c r="X187" s="199">
        <f>W187*H187</f>
        <v>0</v>
      </c>
      <c r="Y187" s="33"/>
      <c r="Z187" s="33"/>
      <c r="AA187" s="33"/>
      <c r="AB187" s="33"/>
      <c r="AC187" s="33"/>
      <c r="AD187" s="33"/>
      <c r="AE187" s="33"/>
      <c r="AR187" s="200" t="s">
        <v>190</v>
      </c>
      <c r="AT187" s="200" t="s">
        <v>241</v>
      </c>
      <c r="AU187" s="200" t="s">
        <v>87</v>
      </c>
      <c r="AY187" s="16" t="s">
        <v>129</v>
      </c>
      <c r="BE187" s="201">
        <f>IF(O187="základní",K187,0)</f>
        <v>302400</v>
      </c>
      <c r="BF187" s="201">
        <f>IF(O187="snížená",K187,0)</f>
        <v>0</v>
      </c>
      <c r="BG187" s="201">
        <f>IF(O187="zákl. přenesená",K187,0)</f>
        <v>0</v>
      </c>
      <c r="BH187" s="201">
        <f>IF(O187="sníž. přenesená",K187,0)</f>
        <v>0</v>
      </c>
      <c r="BI187" s="201">
        <f>IF(O187="nulová",K187,0)</f>
        <v>0</v>
      </c>
      <c r="BJ187" s="16" t="s">
        <v>85</v>
      </c>
      <c r="BK187" s="201">
        <f>ROUND(P187*H187,2)</f>
        <v>302400</v>
      </c>
      <c r="BL187" s="16" t="s">
        <v>137</v>
      </c>
      <c r="BM187" s="200" t="s">
        <v>254</v>
      </c>
    </row>
    <row r="188" spans="1:65" s="2" customFormat="1">
      <c r="A188" s="33"/>
      <c r="B188" s="34"/>
      <c r="C188" s="35"/>
      <c r="D188" s="202" t="s">
        <v>139</v>
      </c>
      <c r="E188" s="35"/>
      <c r="F188" s="203" t="s">
        <v>255</v>
      </c>
      <c r="G188" s="35"/>
      <c r="H188" s="35"/>
      <c r="I188" s="204"/>
      <c r="J188" s="204"/>
      <c r="K188" s="35"/>
      <c r="L188" s="35"/>
      <c r="M188" s="38"/>
      <c r="N188" s="205"/>
      <c r="O188" s="206"/>
      <c r="P188" s="70"/>
      <c r="Q188" s="70"/>
      <c r="R188" s="70"/>
      <c r="S188" s="70"/>
      <c r="T188" s="70"/>
      <c r="U188" s="70"/>
      <c r="V188" s="70"/>
      <c r="W188" s="70"/>
      <c r="X188" s="71"/>
      <c r="Y188" s="33"/>
      <c r="Z188" s="33"/>
      <c r="AA188" s="33"/>
      <c r="AB188" s="33"/>
      <c r="AC188" s="33"/>
      <c r="AD188" s="33"/>
      <c r="AE188" s="33"/>
      <c r="AT188" s="16" t="s">
        <v>139</v>
      </c>
      <c r="AU188" s="16" t="s">
        <v>87</v>
      </c>
    </row>
    <row r="189" spans="1:65" s="2" customFormat="1" ht="24">
      <c r="A189" s="33"/>
      <c r="B189" s="34"/>
      <c r="C189" s="230" t="s">
        <v>256</v>
      </c>
      <c r="D189" s="230" t="s">
        <v>241</v>
      </c>
      <c r="E189" s="231" t="s">
        <v>257</v>
      </c>
      <c r="F189" s="232" t="s">
        <v>258</v>
      </c>
      <c r="G189" s="233" t="s">
        <v>164</v>
      </c>
      <c r="H189" s="234">
        <v>5050</v>
      </c>
      <c r="I189" s="244">
        <v>14.54</v>
      </c>
      <c r="J189" s="236"/>
      <c r="K189" s="237">
        <f>ROUND(P189*H189,2)</f>
        <v>73427</v>
      </c>
      <c r="L189" s="232" t="s">
        <v>136</v>
      </c>
      <c r="M189" s="238"/>
      <c r="N189" s="239" t="s">
        <v>1</v>
      </c>
      <c r="O189" s="196" t="s">
        <v>40</v>
      </c>
      <c r="P189" s="197">
        <f>I189+J189</f>
        <v>14.54</v>
      </c>
      <c r="Q189" s="197">
        <f>ROUND(I189*H189,2)</f>
        <v>73427</v>
      </c>
      <c r="R189" s="197">
        <f>ROUND(J189*H189,2)</f>
        <v>0</v>
      </c>
      <c r="S189" s="70"/>
      <c r="T189" s="198">
        <f>S189*H189</f>
        <v>0</v>
      </c>
      <c r="U189" s="198">
        <v>1.8000000000000001E-4</v>
      </c>
      <c r="V189" s="198">
        <f>U189*H189</f>
        <v>0.90900000000000003</v>
      </c>
      <c r="W189" s="198">
        <v>0</v>
      </c>
      <c r="X189" s="199">
        <f>W189*H189</f>
        <v>0</v>
      </c>
      <c r="Y189" s="33"/>
      <c r="Z189" s="33"/>
      <c r="AA189" s="33"/>
      <c r="AB189" s="33"/>
      <c r="AC189" s="33"/>
      <c r="AD189" s="33"/>
      <c r="AE189" s="33"/>
      <c r="AR189" s="200" t="s">
        <v>190</v>
      </c>
      <c r="AT189" s="200" t="s">
        <v>241</v>
      </c>
      <c r="AU189" s="200" t="s">
        <v>87</v>
      </c>
      <c r="AY189" s="16" t="s">
        <v>129</v>
      </c>
      <c r="BE189" s="201">
        <f>IF(O189="základní",K189,0)</f>
        <v>73427</v>
      </c>
      <c r="BF189" s="201">
        <f>IF(O189="snížená",K189,0)</f>
        <v>0</v>
      </c>
      <c r="BG189" s="201">
        <f>IF(O189="zákl. přenesená",K189,0)</f>
        <v>0</v>
      </c>
      <c r="BH189" s="201">
        <f>IF(O189="sníž. přenesená",K189,0)</f>
        <v>0</v>
      </c>
      <c r="BI189" s="201">
        <f>IF(O189="nulová",K189,0)</f>
        <v>0</v>
      </c>
      <c r="BJ189" s="16" t="s">
        <v>85</v>
      </c>
      <c r="BK189" s="201">
        <f>ROUND(P189*H189,2)</f>
        <v>73427</v>
      </c>
      <c r="BL189" s="16" t="s">
        <v>137</v>
      </c>
      <c r="BM189" s="200" t="s">
        <v>259</v>
      </c>
    </row>
    <row r="190" spans="1:65" s="2" customFormat="1">
      <c r="A190" s="33"/>
      <c r="B190" s="34"/>
      <c r="C190" s="35"/>
      <c r="D190" s="202" t="s">
        <v>139</v>
      </c>
      <c r="E190" s="35"/>
      <c r="F190" s="203" t="s">
        <v>260</v>
      </c>
      <c r="G190" s="35"/>
      <c r="H190" s="35"/>
      <c r="I190" s="204"/>
      <c r="J190" s="204"/>
      <c r="K190" s="35"/>
      <c r="L190" s="35"/>
      <c r="M190" s="38"/>
      <c r="N190" s="205"/>
      <c r="O190" s="206"/>
      <c r="P190" s="70"/>
      <c r="Q190" s="70"/>
      <c r="R190" s="70"/>
      <c r="S190" s="70"/>
      <c r="T190" s="70"/>
      <c r="U190" s="70"/>
      <c r="V190" s="70"/>
      <c r="W190" s="70"/>
      <c r="X190" s="71"/>
      <c r="Y190" s="33"/>
      <c r="Z190" s="33"/>
      <c r="AA190" s="33"/>
      <c r="AB190" s="33"/>
      <c r="AC190" s="33"/>
      <c r="AD190" s="33"/>
      <c r="AE190" s="33"/>
      <c r="AT190" s="16" t="s">
        <v>139</v>
      </c>
      <c r="AU190" s="16" t="s">
        <v>87</v>
      </c>
    </row>
    <row r="191" spans="1:65" s="2" customFormat="1" ht="24">
      <c r="A191" s="33"/>
      <c r="B191" s="34"/>
      <c r="C191" s="230" t="s">
        <v>8</v>
      </c>
      <c r="D191" s="230" t="s">
        <v>241</v>
      </c>
      <c r="E191" s="231" t="s">
        <v>261</v>
      </c>
      <c r="F191" s="232" t="s">
        <v>262</v>
      </c>
      <c r="G191" s="233" t="s">
        <v>145</v>
      </c>
      <c r="H191" s="234">
        <v>350</v>
      </c>
      <c r="I191" s="244">
        <v>110</v>
      </c>
      <c r="J191" s="236"/>
      <c r="K191" s="237">
        <f>ROUND(P191*H191,2)</f>
        <v>38500</v>
      </c>
      <c r="L191" s="232" t="s">
        <v>136</v>
      </c>
      <c r="M191" s="238"/>
      <c r="N191" s="239" t="s">
        <v>1</v>
      </c>
      <c r="O191" s="196" t="s">
        <v>40</v>
      </c>
      <c r="P191" s="197">
        <f>I191+J191</f>
        <v>110</v>
      </c>
      <c r="Q191" s="197">
        <f>ROUND(I191*H191,2)</f>
        <v>38500</v>
      </c>
      <c r="R191" s="197">
        <f>ROUND(J191*H191,2)</f>
        <v>0</v>
      </c>
      <c r="S191" s="70"/>
      <c r="T191" s="198">
        <f>S191*H191</f>
        <v>0</v>
      </c>
      <c r="U191" s="198">
        <v>0</v>
      </c>
      <c r="V191" s="198">
        <f>U191*H191</f>
        <v>0</v>
      </c>
      <c r="W191" s="198">
        <v>0</v>
      </c>
      <c r="X191" s="199">
        <f>W191*H191</f>
        <v>0</v>
      </c>
      <c r="Y191" s="33"/>
      <c r="Z191" s="33"/>
      <c r="AA191" s="33"/>
      <c r="AB191" s="33"/>
      <c r="AC191" s="33"/>
      <c r="AD191" s="33"/>
      <c r="AE191" s="33"/>
      <c r="AR191" s="200" t="s">
        <v>190</v>
      </c>
      <c r="AT191" s="200" t="s">
        <v>241</v>
      </c>
      <c r="AU191" s="200" t="s">
        <v>87</v>
      </c>
      <c r="AY191" s="16" t="s">
        <v>129</v>
      </c>
      <c r="BE191" s="201">
        <f>IF(O191="základní",K191,0)</f>
        <v>38500</v>
      </c>
      <c r="BF191" s="201">
        <f>IF(O191="snížená",K191,0)</f>
        <v>0</v>
      </c>
      <c r="BG191" s="201">
        <f>IF(O191="zákl. přenesená",K191,0)</f>
        <v>0</v>
      </c>
      <c r="BH191" s="201">
        <f>IF(O191="sníž. přenesená",K191,0)</f>
        <v>0</v>
      </c>
      <c r="BI191" s="201">
        <f>IF(O191="nulová",K191,0)</f>
        <v>0</v>
      </c>
      <c r="BJ191" s="16" t="s">
        <v>85</v>
      </c>
      <c r="BK191" s="201">
        <f>ROUND(P191*H191,2)</f>
        <v>38500</v>
      </c>
      <c r="BL191" s="16" t="s">
        <v>137</v>
      </c>
      <c r="BM191" s="200" t="s">
        <v>263</v>
      </c>
    </row>
    <row r="192" spans="1:65" s="2" customFormat="1">
      <c r="A192" s="33"/>
      <c r="B192" s="34"/>
      <c r="C192" s="35"/>
      <c r="D192" s="202" t="s">
        <v>139</v>
      </c>
      <c r="E192" s="35"/>
      <c r="F192" s="203" t="s">
        <v>264</v>
      </c>
      <c r="G192" s="35"/>
      <c r="H192" s="35"/>
      <c r="I192" s="204"/>
      <c r="J192" s="204"/>
      <c r="K192" s="35"/>
      <c r="L192" s="35"/>
      <c r="M192" s="38"/>
      <c r="N192" s="205"/>
      <c r="O192" s="206"/>
      <c r="P192" s="70"/>
      <c r="Q192" s="70"/>
      <c r="R192" s="70"/>
      <c r="S192" s="70"/>
      <c r="T192" s="70"/>
      <c r="U192" s="70"/>
      <c r="V192" s="70"/>
      <c r="W192" s="70"/>
      <c r="X192" s="71"/>
      <c r="Y192" s="33"/>
      <c r="Z192" s="33"/>
      <c r="AA192" s="33"/>
      <c r="AB192" s="33"/>
      <c r="AC192" s="33"/>
      <c r="AD192" s="33"/>
      <c r="AE192" s="33"/>
      <c r="AT192" s="16" t="s">
        <v>139</v>
      </c>
      <c r="AU192" s="16" t="s">
        <v>87</v>
      </c>
    </row>
    <row r="193" spans="1:65" s="12" customFormat="1" ht="22.9" customHeight="1">
      <c r="B193" s="171"/>
      <c r="C193" s="172"/>
      <c r="D193" s="173" t="s">
        <v>76</v>
      </c>
      <c r="E193" s="186" t="s">
        <v>241</v>
      </c>
      <c r="F193" s="186" t="s">
        <v>265</v>
      </c>
      <c r="G193" s="172"/>
      <c r="H193" s="172"/>
      <c r="I193" s="175"/>
      <c r="J193" s="175"/>
      <c r="K193" s="187">
        <f>BK193</f>
        <v>0</v>
      </c>
      <c r="L193" s="172"/>
      <c r="M193" s="177"/>
      <c r="N193" s="178"/>
      <c r="O193" s="179"/>
      <c r="P193" s="179"/>
      <c r="Q193" s="180">
        <f>SUM(Q194:Q195)</f>
        <v>0</v>
      </c>
      <c r="R193" s="180">
        <f>SUM(R194:R195)</f>
        <v>0</v>
      </c>
      <c r="S193" s="179"/>
      <c r="T193" s="181">
        <f>SUM(T194:T195)</f>
        <v>0</v>
      </c>
      <c r="U193" s="179"/>
      <c r="V193" s="181">
        <f>SUM(V194:V195)</f>
        <v>600</v>
      </c>
      <c r="W193" s="179"/>
      <c r="X193" s="182">
        <f>SUM(X194:X195)</f>
        <v>0</v>
      </c>
      <c r="AR193" s="183" t="s">
        <v>151</v>
      </c>
      <c r="AT193" s="184" t="s">
        <v>76</v>
      </c>
      <c r="AU193" s="184" t="s">
        <v>85</v>
      </c>
      <c r="AY193" s="183" t="s">
        <v>129</v>
      </c>
      <c r="BK193" s="185">
        <f>SUM(BK194:BK195)</f>
        <v>0</v>
      </c>
    </row>
    <row r="194" spans="1:65" s="2" customFormat="1" ht="24.2" customHeight="1">
      <c r="A194" s="33"/>
      <c r="B194" s="34"/>
      <c r="C194" s="230" t="s">
        <v>266</v>
      </c>
      <c r="D194" s="230" t="s">
        <v>241</v>
      </c>
      <c r="E194" s="231" t="s">
        <v>267</v>
      </c>
      <c r="F194" s="232" t="s">
        <v>268</v>
      </c>
      <c r="G194" s="233" t="s">
        <v>269</v>
      </c>
      <c r="H194" s="234">
        <v>600</v>
      </c>
      <c r="I194" s="235"/>
      <c r="J194" s="236"/>
      <c r="K194" s="237">
        <f>ROUND(P194*H194,2)</f>
        <v>0</v>
      </c>
      <c r="L194" s="232" t="s">
        <v>136</v>
      </c>
      <c r="M194" s="238"/>
      <c r="N194" s="239" t="s">
        <v>1</v>
      </c>
      <c r="O194" s="196" t="s">
        <v>40</v>
      </c>
      <c r="P194" s="197">
        <f>I194+J194</f>
        <v>0</v>
      </c>
      <c r="Q194" s="197">
        <f>ROUND(I194*H194,2)</f>
        <v>0</v>
      </c>
      <c r="R194" s="197">
        <f>ROUND(J194*H194,2)</f>
        <v>0</v>
      </c>
      <c r="S194" s="70"/>
      <c r="T194" s="198">
        <f>S194*H194</f>
        <v>0</v>
      </c>
      <c r="U194" s="198">
        <v>1</v>
      </c>
      <c r="V194" s="198">
        <f>U194*H194</f>
        <v>600</v>
      </c>
      <c r="W194" s="198">
        <v>0</v>
      </c>
      <c r="X194" s="199">
        <f>W194*H194</f>
        <v>0</v>
      </c>
      <c r="Y194" s="33"/>
      <c r="Z194" s="33"/>
      <c r="AA194" s="33"/>
      <c r="AB194" s="33"/>
      <c r="AC194" s="33"/>
      <c r="AD194" s="33"/>
      <c r="AE194" s="33"/>
      <c r="AR194" s="200" t="s">
        <v>270</v>
      </c>
      <c r="AT194" s="200" t="s">
        <v>241</v>
      </c>
      <c r="AU194" s="200" t="s">
        <v>87</v>
      </c>
      <c r="AY194" s="16" t="s">
        <v>129</v>
      </c>
      <c r="BE194" s="201">
        <f>IF(O194="základní",K194,0)</f>
        <v>0</v>
      </c>
      <c r="BF194" s="201">
        <f>IF(O194="snížená",K194,0)</f>
        <v>0</v>
      </c>
      <c r="BG194" s="201">
        <f>IF(O194="zákl. přenesená",K194,0)</f>
        <v>0</v>
      </c>
      <c r="BH194" s="201">
        <f>IF(O194="sníž. přenesená",K194,0)</f>
        <v>0</v>
      </c>
      <c r="BI194" s="201">
        <f>IF(O194="nulová",K194,0)</f>
        <v>0</v>
      </c>
      <c r="BJ194" s="16" t="s">
        <v>85</v>
      </c>
      <c r="BK194" s="201">
        <f>ROUND(P194*H194,2)</f>
        <v>0</v>
      </c>
      <c r="BL194" s="16" t="s">
        <v>271</v>
      </c>
      <c r="BM194" s="200" t="s">
        <v>272</v>
      </c>
    </row>
    <row r="195" spans="1:65" s="2" customFormat="1">
      <c r="A195" s="33"/>
      <c r="B195" s="34"/>
      <c r="C195" s="35"/>
      <c r="D195" s="202" t="s">
        <v>139</v>
      </c>
      <c r="E195" s="35"/>
      <c r="F195" s="203" t="s">
        <v>268</v>
      </c>
      <c r="G195" s="35"/>
      <c r="H195" s="35"/>
      <c r="I195" s="204"/>
      <c r="J195" s="204"/>
      <c r="K195" s="35"/>
      <c r="L195" s="35"/>
      <c r="M195" s="38"/>
      <c r="N195" s="205"/>
      <c r="O195" s="206"/>
      <c r="P195" s="70"/>
      <c r="Q195" s="70"/>
      <c r="R195" s="70"/>
      <c r="S195" s="70"/>
      <c r="T195" s="70"/>
      <c r="U195" s="70"/>
      <c r="V195" s="70"/>
      <c r="W195" s="70"/>
      <c r="X195" s="71"/>
      <c r="Y195" s="33"/>
      <c r="Z195" s="33"/>
      <c r="AA195" s="33"/>
      <c r="AB195" s="33"/>
      <c r="AC195" s="33"/>
      <c r="AD195" s="33"/>
      <c r="AE195" s="33"/>
      <c r="AT195" s="16" t="s">
        <v>139</v>
      </c>
      <c r="AU195" s="16" t="s">
        <v>87</v>
      </c>
    </row>
    <row r="196" spans="1:65" s="12" customFormat="1" ht="25.9" customHeight="1">
      <c r="B196" s="171"/>
      <c r="C196" s="172"/>
      <c r="D196" s="173" t="s">
        <v>76</v>
      </c>
      <c r="E196" s="174" t="s">
        <v>273</v>
      </c>
      <c r="F196" s="174" t="s">
        <v>274</v>
      </c>
      <c r="G196" s="172"/>
      <c r="H196" s="172"/>
      <c r="I196" s="175"/>
      <c r="J196" s="175"/>
      <c r="K196" s="176">
        <f>BK196</f>
        <v>0</v>
      </c>
      <c r="L196" s="172"/>
      <c r="M196" s="177"/>
      <c r="N196" s="178"/>
      <c r="O196" s="179"/>
      <c r="P196" s="179"/>
      <c r="Q196" s="180">
        <f>SUM(Q197:Q207)</f>
        <v>0</v>
      </c>
      <c r="R196" s="180">
        <f>SUM(R197:R207)</f>
        <v>0</v>
      </c>
      <c r="S196" s="179"/>
      <c r="T196" s="181">
        <f>SUM(T197:T207)</f>
        <v>0</v>
      </c>
      <c r="U196" s="179"/>
      <c r="V196" s="181">
        <f>SUM(V197:V207)</f>
        <v>0</v>
      </c>
      <c r="W196" s="179"/>
      <c r="X196" s="182">
        <f>SUM(X197:X207)</f>
        <v>0</v>
      </c>
      <c r="AR196" s="183" t="s">
        <v>137</v>
      </c>
      <c r="AT196" s="184" t="s">
        <v>76</v>
      </c>
      <c r="AU196" s="184" t="s">
        <v>77</v>
      </c>
      <c r="AY196" s="183" t="s">
        <v>129</v>
      </c>
      <c r="BK196" s="185">
        <f>SUM(BK197:BK207)</f>
        <v>0</v>
      </c>
    </row>
    <row r="197" spans="1:65" s="2" customFormat="1" ht="24.2" customHeight="1">
      <c r="A197" s="33"/>
      <c r="B197" s="34"/>
      <c r="C197" s="188" t="s">
        <v>275</v>
      </c>
      <c r="D197" s="188" t="s">
        <v>132</v>
      </c>
      <c r="E197" s="189" t="s">
        <v>276</v>
      </c>
      <c r="F197" s="190" t="s">
        <v>277</v>
      </c>
      <c r="G197" s="191" t="s">
        <v>164</v>
      </c>
      <c r="H197" s="192">
        <v>4</v>
      </c>
      <c r="I197" s="193"/>
      <c r="J197" s="193"/>
      <c r="K197" s="194">
        <f>ROUND(P197*H197,2)</f>
        <v>0</v>
      </c>
      <c r="L197" s="190" t="s">
        <v>136</v>
      </c>
      <c r="M197" s="38"/>
      <c r="N197" s="195" t="s">
        <v>1</v>
      </c>
      <c r="O197" s="196" t="s">
        <v>40</v>
      </c>
      <c r="P197" s="197">
        <f>I197+J197</f>
        <v>0</v>
      </c>
      <c r="Q197" s="197">
        <f>ROUND(I197*H197,2)</f>
        <v>0</v>
      </c>
      <c r="R197" s="197">
        <f>ROUND(J197*H197,2)</f>
        <v>0</v>
      </c>
      <c r="S197" s="70"/>
      <c r="T197" s="198">
        <f>S197*H197</f>
        <v>0</v>
      </c>
      <c r="U197" s="198">
        <v>0</v>
      </c>
      <c r="V197" s="198">
        <f>U197*H197</f>
        <v>0</v>
      </c>
      <c r="W197" s="198">
        <v>0</v>
      </c>
      <c r="X197" s="199">
        <f>W197*H197</f>
        <v>0</v>
      </c>
      <c r="Y197" s="33"/>
      <c r="Z197" s="33"/>
      <c r="AA197" s="33"/>
      <c r="AB197" s="33"/>
      <c r="AC197" s="33"/>
      <c r="AD197" s="33"/>
      <c r="AE197" s="33"/>
      <c r="AR197" s="200" t="s">
        <v>278</v>
      </c>
      <c r="AT197" s="200" t="s">
        <v>132</v>
      </c>
      <c r="AU197" s="200" t="s">
        <v>85</v>
      </c>
      <c r="AY197" s="16" t="s">
        <v>129</v>
      </c>
      <c r="BE197" s="201">
        <f>IF(O197="základní",K197,0)</f>
        <v>0</v>
      </c>
      <c r="BF197" s="201">
        <f>IF(O197="snížená",K197,0)</f>
        <v>0</v>
      </c>
      <c r="BG197" s="201">
        <f>IF(O197="zákl. přenesená",K197,0)</f>
        <v>0</v>
      </c>
      <c r="BH197" s="201">
        <f>IF(O197="sníž. přenesená",K197,0)</f>
        <v>0</v>
      </c>
      <c r="BI197" s="201">
        <f>IF(O197="nulová",K197,0)</f>
        <v>0</v>
      </c>
      <c r="BJ197" s="16" t="s">
        <v>85</v>
      </c>
      <c r="BK197" s="201">
        <f>ROUND(P197*H197,2)</f>
        <v>0</v>
      </c>
      <c r="BL197" s="16" t="s">
        <v>278</v>
      </c>
      <c r="BM197" s="200" t="s">
        <v>279</v>
      </c>
    </row>
    <row r="198" spans="1:65" s="2" customFormat="1" ht="19.5">
      <c r="A198" s="33"/>
      <c r="B198" s="34"/>
      <c r="C198" s="35"/>
      <c r="D198" s="202" t="s">
        <v>139</v>
      </c>
      <c r="E198" s="35"/>
      <c r="F198" s="203" t="s">
        <v>280</v>
      </c>
      <c r="G198" s="35"/>
      <c r="H198" s="35"/>
      <c r="I198" s="204"/>
      <c r="J198" s="204"/>
      <c r="K198" s="35"/>
      <c r="L198" s="35"/>
      <c r="M198" s="38"/>
      <c r="N198" s="205"/>
      <c r="O198" s="206"/>
      <c r="P198" s="70"/>
      <c r="Q198" s="70"/>
      <c r="R198" s="70"/>
      <c r="S198" s="70"/>
      <c r="T198" s="70"/>
      <c r="U198" s="70"/>
      <c r="V198" s="70"/>
      <c r="W198" s="70"/>
      <c r="X198" s="71"/>
      <c r="Y198" s="33"/>
      <c r="Z198" s="33"/>
      <c r="AA198" s="33"/>
      <c r="AB198" s="33"/>
      <c r="AC198" s="33"/>
      <c r="AD198" s="33"/>
      <c r="AE198" s="33"/>
      <c r="AT198" s="16" t="s">
        <v>139</v>
      </c>
      <c r="AU198" s="16" t="s">
        <v>85</v>
      </c>
    </row>
    <row r="199" spans="1:65" s="2" customFormat="1" ht="24">
      <c r="A199" s="33"/>
      <c r="B199" s="34"/>
      <c r="C199" s="188" t="s">
        <v>281</v>
      </c>
      <c r="D199" s="188" t="s">
        <v>132</v>
      </c>
      <c r="E199" s="189" t="s">
        <v>282</v>
      </c>
      <c r="F199" s="190" t="s">
        <v>283</v>
      </c>
      <c r="G199" s="191" t="s">
        <v>164</v>
      </c>
      <c r="H199" s="192">
        <v>4</v>
      </c>
      <c r="I199" s="193"/>
      <c r="J199" s="193"/>
      <c r="K199" s="194">
        <f>ROUND(P199*H199,2)</f>
        <v>0</v>
      </c>
      <c r="L199" s="190" t="s">
        <v>136</v>
      </c>
      <c r="M199" s="38"/>
      <c r="N199" s="195" t="s">
        <v>1</v>
      </c>
      <c r="O199" s="196" t="s">
        <v>40</v>
      </c>
      <c r="P199" s="197">
        <f>I199+J199</f>
        <v>0</v>
      </c>
      <c r="Q199" s="197">
        <f>ROUND(I199*H199,2)</f>
        <v>0</v>
      </c>
      <c r="R199" s="197">
        <f>ROUND(J199*H199,2)</f>
        <v>0</v>
      </c>
      <c r="S199" s="70"/>
      <c r="T199" s="198">
        <f>S199*H199</f>
        <v>0</v>
      </c>
      <c r="U199" s="198">
        <v>0</v>
      </c>
      <c r="V199" s="198">
        <f>U199*H199</f>
        <v>0</v>
      </c>
      <c r="W199" s="198">
        <v>0</v>
      </c>
      <c r="X199" s="199">
        <f>W199*H199</f>
        <v>0</v>
      </c>
      <c r="Y199" s="33"/>
      <c r="Z199" s="33"/>
      <c r="AA199" s="33"/>
      <c r="AB199" s="33"/>
      <c r="AC199" s="33"/>
      <c r="AD199" s="33"/>
      <c r="AE199" s="33"/>
      <c r="AR199" s="200" t="s">
        <v>278</v>
      </c>
      <c r="AT199" s="200" t="s">
        <v>132</v>
      </c>
      <c r="AU199" s="200" t="s">
        <v>85</v>
      </c>
      <c r="AY199" s="16" t="s">
        <v>129</v>
      </c>
      <c r="BE199" s="201">
        <f>IF(O199="základní",K199,0)</f>
        <v>0</v>
      </c>
      <c r="BF199" s="201">
        <f>IF(O199="snížená",K199,0)</f>
        <v>0</v>
      </c>
      <c r="BG199" s="201">
        <f>IF(O199="zákl. přenesená",K199,0)</f>
        <v>0</v>
      </c>
      <c r="BH199" s="201">
        <f>IF(O199="sníž. přenesená",K199,0)</f>
        <v>0</v>
      </c>
      <c r="BI199" s="201">
        <f>IF(O199="nulová",K199,0)</f>
        <v>0</v>
      </c>
      <c r="BJ199" s="16" t="s">
        <v>85</v>
      </c>
      <c r="BK199" s="201">
        <f>ROUND(P199*H199,2)</f>
        <v>0</v>
      </c>
      <c r="BL199" s="16" t="s">
        <v>278</v>
      </c>
      <c r="BM199" s="200" t="s">
        <v>284</v>
      </c>
    </row>
    <row r="200" spans="1:65" s="2" customFormat="1">
      <c r="A200" s="33"/>
      <c r="B200" s="34"/>
      <c r="C200" s="35"/>
      <c r="D200" s="202" t="s">
        <v>139</v>
      </c>
      <c r="E200" s="35"/>
      <c r="F200" s="203" t="s">
        <v>283</v>
      </c>
      <c r="G200" s="35"/>
      <c r="H200" s="35"/>
      <c r="I200" s="204"/>
      <c r="J200" s="204"/>
      <c r="K200" s="35"/>
      <c r="L200" s="35"/>
      <c r="M200" s="38"/>
      <c r="N200" s="205"/>
      <c r="O200" s="206"/>
      <c r="P200" s="70"/>
      <c r="Q200" s="70"/>
      <c r="R200" s="70"/>
      <c r="S200" s="70"/>
      <c r="T200" s="70"/>
      <c r="U200" s="70"/>
      <c r="V200" s="70"/>
      <c r="W200" s="70"/>
      <c r="X200" s="71"/>
      <c r="Y200" s="33"/>
      <c r="Z200" s="33"/>
      <c r="AA200" s="33"/>
      <c r="AB200" s="33"/>
      <c r="AC200" s="33"/>
      <c r="AD200" s="33"/>
      <c r="AE200" s="33"/>
      <c r="AT200" s="16" t="s">
        <v>139</v>
      </c>
      <c r="AU200" s="16" t="s">
        <v>85</v>
      </c>
    </row>
    <row r="201" spans="1:65" s="2" customFormat="1" ht="48">
      <c r="A201" s="33"/>
      <c r="B201" s="34"/>
      <c r="C201" s="188" t="s">
        <v>285</v>
      </c>
      <c r="D201" s="188" t="s">
        <v>132</v>
      </c>
      <c r="E201" s="189" t="s">
        <v>286</v>
      </c>
      <c r="F201" s="190" t="s">
        <v>287</v>
      </c>
      <c r="G201" s="191" t="s">
        <v>269</v>
      </c>
      <c r="H201" s="192">
        <v>600</v>
      </c>
      <c r="I201" s="193"/>
      <c r="J201" s="193"/>
      <c r="K201" s="194">
        <f>ROUND(P201*H201,2)</f>
        <v>0</v>
      </c>
      <c r="L201" s="190" t="s">
        <v>136</v>
      </c>
      <c r="M201" s="38"/>
      <c r="N201" s="195" t="s">
        <v>1</v>
      </c>
      <c r="O201" s="196" t="s">
        <v>40</v>
      </c>
      <c r="P201" s="197">
        <f>I201+J201</f>
        <v>0</v>
      </c>
      <c r="Q201" s="197">
        <f>ROUND(I201*H201,2)</f>
        <v>0</v>
      </c>
      <c r="R201" s="197">
        <f>ROUND(J201*H201,2)</f>
        <v>0</v>
      </c>
      <c r="S201" s="70"/>
      <c r="T201" s="198">
        <f>S201*H201</f>
        <v>0</v>
      </c>
      <c r="U201" s="198">
        <v>0</v>
      </c>
      <c r="V201" s="198">
        <f>U201*H201</f>
        <v>0</v>
      </c>
      <c r="W201" s="198">
        <v>0</v>
      </c>
      <c r="X201" s="199">
        <f>W201*H201</f>
        <v>0</v>
      </c>
      <c r="Y201" s="33"/>
      <c r="Z201" s="33"/>
      <c r="AA201" s="33"/>
      <c r="AB201" s="33"/>
      <c r="AC201" s="33"/>
      <c r="AD201" s="33"/>
      <c r="AE201" s="33"/>
      <c r="AR201" s="200" t="s">
        <v>278</v>
      </c>
      <c r="AT201" s="200" t="s">
        <v>132</v>
      </c>
      <c r="AU201" s="200" t="s">
        <v>85</v>
      </c>
      <c r="AY201" s="16" t="s">
        <v>129</v>
      </c>
      <c r="BE201" s="201">
        <f>IF(O201="základní",K201,0)</f>
        <v>0</v>
      </c>
      <c r="BF201" s="201">
        <f>IF(O201="snížená",K201,0)</f>
        <v>0</v>
      </c>
      <c r="BG201" s="201">
        <f>IF(O201="zákl. přenesená",K201,0)</f>
        <v>0</v>
      </c>
      <c r="BH201" s="201">
        <f>IF(O201="sníž. přenesená",K201,0)</f>
        <v>0</v>
      </c>
      <c r="BI201" s="201">
        <f>IF(O201="nulová",K201,0)</f>
        <v>0</v>
      </c>
      <c r="BJ201" s="16" t="s">
        <v>85</v>
      </c>
      <c r="BK201" s="201">
        <f>ROUND(P201*H201,2)</f>
        <v>0</v>
      </c>
      <c r="BL201" s="16" t="s">
        <v>278</v>
      </c>
      <c r="BM201" s="200" t="s">
        <v>288</v>
      </c>
    </row>
    <row r="202" spans="1:65" s="2" customFormat="1" ht="97.5">
      <c r="A202" s="33"/>
      <c r="B202" s="34"/>
      <c r="C202" s="35"/>
      <c r="D202" s="202" t="s">
        <v>139</v>
      </c>
      <c r="E202" s="35"/>
      <c r="F202" s="203" t="s">
        <v>289</v>
      </c>
      <c r="G202" s="35"/>
      <c r="H202" s="35"/>
      <c r="I202" s="204"/>
      <c r="J202" s="204"/>
      <c r="K202" s="35"/>
      <c r="L202" s="35"/>
      <c r="M202" s="38"/>
      <c r="N202" s="205"/>
      <c r="O202" s="206"/>
      <c r="P202" s="70"/>
      <c r="Q202" s="70"/>
      <c r="R202" s="70"/>
      <c r="S202" s="70"/>
      <c r="T202" s="70"/>
      <c r="U202" s="70"/>
      <c r="V202" s="70"/>
      <c r="W202" s="70"/>
      <c r="X202" s="71"/>
      <c r="Y202" s="33"/>
      <c r="Z202" s="33"/>
      <c r="AA202" s="33"/>
      <c r="AB202" s="33"/>
      <c r="AC202" s="33"/>
      <c r="AD202" s="33"/>
      <c r="AE202" s="33"/>
      <c r="AT202" s="16" t="s">
        <v>139</v>
      </c>
      <c r="AU202" s="16" t="s">
        <v>85</v>
      </c>
    </row>
    <row r="203" spans="1:65" s="2" customFormat="1" ht="87.75">
      <c r="A203" s="33"/>
      <c r="B203" s="34"/>
      <c r="C203" s="35"/>
      <c r="D203" s="202" t="s">
        <v>141</v>
      </c>
      <c r="E203" s="35"/>
      <c r="F203" s="207" t="s">
        <v>290</v>
      </c>
      <c r="G203" s="35"/>
      <c r="H203" s="35"/>
      <c r="I203" s="204"/>
      <c r="J203" s="204"/>
      <c r="K203" s="35"/>
      <c r="L203" s="35"/>
      <c r="M203" s="38"/>
      <c r="N203" s="205"/>
      <c r="O203" s="206"/>
      <c r="P203" s="70"/>
      <c r="Q203" s="70"/>
      <c r="R203" s="70"/>
      <c r="S203" s="70"/>
      <c r="T203" s="70"/>
      <c r="U203" s="70"/>
      <c r="V203" s="70"/>
      <c r="W203" s="70"/>
      <c r="X203" s="71"/>
      <c r="Y203" s="33"/>
      <c r="Z203" s="33"/>
      <c r="AA203" s="33"/>
      <c r="AB203" s="33"/>
      <c r="AC203" s="33"/>
      <c r="AD203" s="33"/>
      <c r="AE203" s="33"/>
      <c r="AT203" s="16" t="s">
        <v>141</v>
      </c>
      <c r="AU203" s="16" t="s">
        <v>85</v>
      </c>
    </row>
    <row r="204" spans="1:65" s="2" customFormat="1" ht="19.5">
      <c r="A204" s="33"/>
      <c r="B204" s="34"/>
      <c r="C204" s="35"/>
      <c r="D204" s="202" t="s">
        <v>149</v>
      </c>
      <c r="E204" s="35"/>
      <c r="F204" s="207" t="s">
        <v>291</v>
      </c>
      <c r="G204" s="35"/>
      <c r="H204" s="35"/>
      <c r="I204" s="204"/>
      <c r="J204" s="204"/>
      <c r="K204" s="35"/>
      <c r="L204" s="35"/>
      <c r="M204" s="38"/>
      <c r="N204" s="205"/>
      <c r="O204" s="206"/>
      <c r="P204" s="70"/>
      <c r="Q204" s="70"/>
      <c r="R204" s="70"/>
      <c r="S204" s="70"/>
      <c r="T204" s="70"/>
      <c r="U204" s="70"/>
      <c r="V204" s="70"/>
      <c r="W204" s="70"/>
      <c r="X204" s="71"/>
      <c r="Y204" s="33"/>
      <c r="Z204" s="33"/>
      <c r="AA204" s="33"/>
      <c r="AB204" s="33"/>
      <c r="AC204" s="33"/>
      <c r="AD204" s="33"/>
      <c r="AE204" s="33"/>
      <c r="AT204" s="16" t="s">
        <v>149</v>
      </c>
      <c r="AU204" s="16" t="s">
        <v>85</v>
      </c>
    </row>
    <row r="205" spans="1:65" s="2" customFormat="1" ht="24">
      <c r="A205" s="33"/>
      <c r="B205" s="34"/>
      <c r="C205" s="188" t="s">
        <v>292</v>
      </c>
      <c r="D205" s="188" t="s">
        <v>132</v>
      </c>
      <c r="E205" s="189" t="s">
        <v>293</v>
      </c>
      <c r="F205" s="190" t="s">
        <v>294</v>
      </c>
      <c r="G205" s="191" t="s">
        <v>164</v>
      </c>
      <c r="H205" s="192">
        <v>3</v>
      </c>
      <c r="I205" s="193"/>
      <c r="J205" s="193"/>
      <c r="K205" s="194">
        <f>ROUND(P205*H205,2)</f>
        <v>0</v>
      </c>
      <c r="L205" s="190" t="s">
        <v>136</v>
      </c>
      <c r="M205" s="38"/>
      <c r="N205" s="195" t="s">
        <v>1</v>
      </c>
      <c r="O205" s="196" t="s">
        <v>40</v>
      </c>
      <c r="P205" s="197">
        <f>I205+J205</f>
        <v>0</v>
      </c>
      <c r="Q205" s="197">
        <f>ROUND(I205*H205,2)</f>
        <v>0</v>
      </c>
      <c r="R205" s="197">
        <f>ROUND(J205*H205,2)</f>
        <v>0</v>
      </c>
      <c r="S205" s="70"/>
      <c r="T205" s="198">
        <f>S205*H205</f>
        <v>0</v>
      </c>
      <c r="U205" s="198">
        <v>0</v>
      </c>
      <c r="V205" s="198">
        <f>U205*H205</f>
        <v>0</v>
      </c>
      <c r="W205" s="198">
        <v>0</v>
      </c>
      <c r="X205" s="199">
        <f>W205*H205</f>
        <v>0</v>
      </c>
      <c r="Y205" s="33"/>
      <c r="Z205" s="33"/>
      <c r="AA205" s="33"/>
      <c r="AB205" s="33"/>
      <c r="AC205" s="33"/>
      <c r="AD205" s="33"/>
      <c r="AE205" s="33"/>
      <c r="AR205" s="200" t="s">
        <v>278</v>
      </c>
      <c r="AT205" s="200" t="s">
        <v>132</v>
      </c>
      <c r="AU205" s="200" t="s">
        <v>85</v>
      </c>
      <c r="AY205" s="16" t="s">
        <v>129</v>
      </c>
      <c r="BE205" s="201">
        <f>IF(O205="základní",K205,0)</f>
        <v>0</v>
      </c>
      <c r="BF205" s="201">
        <f>IF(O205="snížená",K205,0)</f>
        <v>0</v>
      </c>
      <c r="BG205" s="201">
        <f>IF(O205="zákl. přenesená",K205,0)</f>
        <v>0</v>
      </c>
      <c r="BH205" s="201">
        <f>IF(O205="sníž. přenesená",K205,0)</f>
        <v>0</v>
      </c>
      <c r="BI205" s="201">
        <f>IF(O205="nulová",K205,0)</f>
        <v>0</v>
      </c>
      <c r="BJ205" s="16" t="s">
        <v>85</v>
      </c>
      <c r="BK205" s="201">
        <f>ROUND(P205*H205,2)</f>
        <v>0</v>
      </c>
      <c r="BL205" s="16" t="s">
        <v>278</v>
      </c>
      <c r="BM205" s="200" t="s">
        <v>295</v>
      </c>
    </row>
    <row r="206" spans="1:65" s="2" customFormat="1" ht="48.75">
      <c r="A206" s="33"/>
      <c r="B206" s="34"/>
      <c r="C206" s="35"/>
      <c r="D206" s="202" t="s">
        <v>139</v>
      </c>
      <c r="E206" s="35"/>
      <c r="F206" s="203" t="s">
        <v>296</v>
      </c>
      <c r="G206" s="35"/>
      <c r="H206" s="35"/>
      <c r="I206" s="204"/>
      <c r="J206" s="204"/>
      <c r="K206" s="35"/>
      <c r="L206" s="35"/>
      <c r="M206" s="38"/>
      <c r="N206" s="205"/>
      <c r="O206" s="206"/>
      <c r="P206" s="70"/>
      <c r="Q206" s="70"/>
      <c r="R206" s="70"/>
      <c r="S206" s="70"/>
      <c r="T206" s="70"/>
      <c r="U206" s="70"/>
      <c r="V206" s="70"/>
      <c r="W206" s="70"/>
      <c r="X206" s="71"/>
      <c r="Y206" s="33"/>
      <c r="Z206" s="33"/>
      <c r="AA206" s="33"/>
      <c r="AB206" s="33"/>
      <c r="AC206" s="33"/>
      <c r="AD206" s="33"/>
      <c r="AE206" s="33"/>
      <c r="AT206" s="16" t="s">
        <v>139</v>
      </c>
      <c r="AU206" s="16" t="s">
        <v>85</v>
      </c>
    </row>
    <row r="207" spans="1:65" s="2" customFormat="1" ht="48.75">
      <c r="A207" s="33"/>
      <c r="B207" s="34"/>
      <c r="C207" s="35"/>
      <c r="D207" s="202" t="s">
        <v>141</v>
      </c>
      <c r="E207" s="35"/>
      <c r="F207" s="207" t="s">
        <v>297</v>
      </c>
      <c r="G207" s="35"/>
      <c r="H207" s="35"/>
      <c r="I207" s="204"/>
      <c r="J207" s="204"/>
      <c r="K207" s="35"/>
      <c r="L207" s="35"/>
      <c r="M207" s="38"/>
      <c r="N207" s="240"/>
      <c r="O207" s="241"/>
      <c r="P207" s="242"/>
      <c r="Q207" s="242"/>
      <c r="R207" s="242"/>
      <c r="S207" s="242"/>
      <c r="T207" s="242"/>
      <c r="U207" s="242"/>
      <c r="V207" s="242"/>
      <c r="W207" s="242"/>
      <c r="X207" s="243"/>
      <c r="Y207" s="33"/>
      <c r="Z207" s="33"/>
      <c r="AA207" s="33"/>
      <c r="AB207" s="33"/>
      <c r="AC207" s="33"/>
      <c r="AD207" s="33"/>
      <c r="AE207" s="33"/>
      <c r="AT207" s="16" t="s">
        <v>141</v>
      </c>
      <c r="AU207" s="16" t="s">
        <v>85</v>
      </c>
    </row>
    <row r="208" spans="1:65" s="2" customFormat="1" ht="6.95" customHeight="1">
      <c r="A208" s="33"/>
      <c r="B208" s="53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38"/>
      <c r="N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</row>
  </sheetData>
  <sheetProtection algorithmName="SHA-512" hashValue="OScX+PX9lQd38C2SjWhFJpxo2Ek9JDbepXn/sDrF/naZo/3TVdtX2aRyKqagtO+0TtIDgNphtSSdSc0PxFY4fg==" saltValue="8RvZ4CAni+bQCueDLC1odIESYVSkQtPmJP2jgpMn5Wsitep9C0yYYC565j69J0Amcqwt/AlpJcJfr+sbJbCr/Q==" spinCount="100000" sheet="1" objects="1" scenarios="1" formatColumns="0" formatRows="0" autoFilter="0"/>
  <autoFilter ref="C120:L207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7"/>
  <sheetViews>
    <sheetView showGridLines="0" topLeftCell="A202" workbookViewId="0">
      <selection activeCell="K217" sqref="K21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T2" s="16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9"/>
      <c r="AT3" s="16" t="s">
        <v>87</v>
      </c>
    </row>
    <row r="4" spans="1:46" s="1" customFormat="1" ht="24.95" customHeight="1">
      <c r="B4" s="19"/>
      <c r="D4" s="110" t="s">
        <v>93</v>
      </c>
      <c r="M4" s="19"/>
      <c r="N4" s="111" t="s">
        <v>11</v>
      </c>
      <c r="AT4" s="16" t="s">
        <v>4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112" t="s">
        <v>17</v>
      </c>
      <c r="M6" s="19"/>
    </row>
    <row r="7" spans="1:46" s="1" customFormat="1" ht="16.5" customHeight="1">
      <c r="B7" s="19"/>
      <c r="E7" s="289" t="str">
        <f>'Rekapitulace stavby'!K6</f>
        <v>Oprava trati v úseku Bojkovice - Slavičín</v>
      </c>
      <c r="F7" s="290"/>
      <c r="G7" s="290"/>
      <c r="H7" s="290"/>
      <c r="M7" s="19"/>
    </row>
    <row r="8" spans="1:46" s="2" customFormat="1" ht="12" customHeight="1">
      <c r="A8" s="33"/>
      <c r="B8" s="38"/>
      <c r="C8" s="33"/>
      <c r="D8" s="112" t="s">
        <v>94</v>
      </c>
      <c r="E8" s="33"/>
      <c r="F8" s="33"/>
      <c r="G8" s="33"/>
      <c r="H8" s="33"/>
      <c r="I8" s="33"/>
      <c r="J8" s="33"/>
      <c r="K8" s="33"/>
      <c r="L8" s="33"/>
      <c r="M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1" t="s">
        <v>298</v>
      </c>
      <c r="F9" s="292"/>
      <c r="G9" s="292"/>
      <c r="H9" s="292"/>
      <c r="I9" s="33"/>
      <c r="J9" s="33"/>
      <c r="K9" s="33"/>
      <c r="L9" s="33"/>
      <c r="M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2" t="s">
        <v>19</v>
      </c>
      <c r="E11" s="33"/>
      <c r="F11" s="113" t="s">
        <v>1</v>
      </c>
      <c r="G11" s="33"/>
      <c r="H11" s="33"/>
      <c r="I11" s="112" t="s">
        <v>20</v>
      </c>
      <c r="J11" s="113" t="s">
        <v>1</v>
      </c>
      <c r="K11" s="33"/>
      <c r="L11" s="33"/>
      <c r="M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2" t="s">
        <v>21</v>
      </c>
      <c r="E12" s="33"/>
      <c r="F12" s="113" t="s">
        <v>89</v>
      </c>
      <c r="G12" s="33"/>
      <c r="H12" s="33"/>
      <c r="I12" s="112" t="s">
        <v>23</v>
      </c>
      <c r="J12" s="114">
        <f>'Rekapitulace stavby'!AN8</f>
        <v>0</v>
      </c>
      <c r="K12" s="33"/>
      <c r="L12" s="33"/>
      <c r="M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2" t="s">
        <v>24</v>
      </c>
      <c r="E14" s="33"/>
      <c r="F14" s="33"/>
      <c r="G14" s="33"/>
      <c r="H14" s="33"/>
      <c r="I14" s="112" t="s">
        <v>25</v>
      </c>
      <c r="J14" s="113" t="str">
        <f>IF('Rekapitulace stavby'!AN10="","",'Rekapitulace stavby'!AN10)</f>
        <v>709 94 234</v>
      </c>
      <c r="K14" s="33"/>
      <c r="L14" s="33"/>
      <c r="M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3" t="str">
        <f>IF('Rekapitulace stavby'!E11="","",'Rekapitulace stavby'!E11)</f>
        <v>Správa železnic, s.o.;Dlážděná 1003/7, PSČ 110 00</v>
      </c>
      <c r="F15" s="33"/>
      <c r="G15" s="33"/>
      <c r="H15" s="33"/>
      <c r="I15" s="112" t="s">
        <v>28</v>
      </c>
      <c r="J15" s="113" t="str">
        <f>IF('Rekapitulace stavby'!AN11="","",'Rekapitulace stavby'!AN11)</f>
        <v/>
      </c>
      <c r="K15" s="33"/>
      <c r="L15" s="33"/>
      <c r="M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2" t="s">
        <v>29</v>
      </c>
      <c r="E17" s="33"/>
      <c r="F17" s="33"/>
      <c r="G17" s="33"/>
      <c r="H17" s="33"/>
      <c r="I17" s="112" t="s">
        <v>25</v>
      </c>
      <c r="J17" s="29" t="str">
        <f>'Rekapitulace stavby'!AN13</f>
        <v>Vyplň údaj</v>
      </c>
      <c r="K17" s="33"/>
      <c r="L17" s="33"/>
      <c r="M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3" t="str">
        <f>'Rekapitulace stavby'!E14</f>
        <v>Vyplň údaj</v>
      </c>
      <c r="F18" s="294"/>
      <c r="G18" s="294"/>
      <c r="H18" s="294"/>
      <c r="I18" s="112" t="s">
        <v>28</v>
      </c>
      <c r="J18" s="29" t="str">
        <f>'Rekapitulace stavby'!AN14</f>
        <v>Vyplň údaj</v>
      </c>
      <c r="K18" s="33"/>
      <c r="L18" s="33"/>
      <c r="M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2" t="s">
        <v>31</v>
      </c>
      <c r="E20" s="33"/>
      <c r="F20" s="33"/>
      <c r="G20" s="33"/>
      <c r="H20" s="33"/>
      <c r="I20" s="112" t="s">
        <v>25</v>
      </c>
      <c r="J20" s="113" t="str">
        <f>IF('Rekapitulace stavby'!AN16="","",'Rekapitulace stavby'!AN16)</f>
        <v/>
      </c>
      <c r="K20" s="33"/>
      <c r="L20" s="33"/>
      <c r="M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3" t="str">
        <f>IF('Rekapitulace stavby'!E17="","",'Rekapitulace stavby'!E17)</f>
        <v xml:space="preserve"> </v>
      </c>
      <c r="F21" s="33"/>
      <c r="G21" s="33"/>
      <c r="H21" s="33"/>
      <c r="I21" s="112" t="s">
        <v>28</v>
      </c>
      <c r="J21" s="113" t="str">
        <f>IF('Rekapitulace stavby'!AN17="","",'Rekapitulace stavby'!AN17)</f>
        <v/>
      </c>
      <c r="K21" s="33"/>
      <c r="L21" s="33"/>
      <c r="M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2" t="s">
        <v>33</v>
      </c>
      <c r="E23" s="33"/>
      <c r="F23" s="33"/>
      <c r="G23" s="33"/>
      <c r="H23" s="33"/>
      <c r="I23" s="112" t="s">
        <v>25</v>
      </c>
      <c r="J23" s="113" t="str">
        <f>IF('Rekapitulace stavby'!AN19="","",'Rekapitulace stavby'!AN19)</f>
        <v/>
      </c>
      <c r="K23" s="33"/>
      <c r="L23" s="33"/>
      <c r="M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3" t="str">
        <f>IF('Rekapitulace stavby'!E20="","",'Rekapitulace stavby'!E20)</f>
        <v xml:space="preserve"> </v>
      </c>
      <c r="F24" s="33"/>
      <c r="G24" s="33"/>
      <c r="H24" s="33"/>
      <c r="I24" s="112" t="s">
        <v>28</v>
      </c>
      <c r="J24" s="113" t="str">
        <f>IF('Rekapitulace stavby'!AN20="","",'Rekapitulace stavby'!AN20)</f>
        <v/>
      </c>
      <c r="K24" s="33"/>
      <c r="L24" s="33"/>
      <c r="M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2" t="s">
        <v>34</v>
      </c>
      <c r="E26" s="33"/>
      <c r="F26" s="33"/>
      <c r="G26" s="33"/>
      <c r="H26" s="33"/>
      <c r="I26" s="33"/>
      <c r="J26" s="33"/>
      <c r="K26" s="33"/>
      <c r="L26" s="33"/>
      <c r="M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5"/>
      <c r="B27" s="116"/>
      <c r="C27" s="115"/>
      <c r="D27" s="115"/>
      <c r="E27" s="295" t="s">
        <v>1</v>
      </c>
      <c r="F27" s="295"/>
      <c r="G27" s="295"/>
      <c r="H27" s="295"/>
      <c r="I27" s="115"/>
      <c r="J27" s="115"/>
      <c r="K27" s="115"/>
      <c r="L27" s="115"/>
      <c r="M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118"/>
      <c r="M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2.75">
      <c r="A30" s="33"/>
      <c r="B30" s="38"/>
      <c r="C30" s="33"/>
      <c r="D30" s="33"/>
      <c r="E30" s="112" t="s">
        <v>96</v>
      </c>
      <c r="F30" s="33"/>
      <c r="G30" s="33"/>
      <c r="H30" s="33"/>
      <c r="I30" s="33"/>
      <c r="J30" s="33"/>
      <c r="K30" s="119">
        <f>I96</f>
        <v>2438255.2800000003</v>
      </c>
      <c r="L30" s="33"/>
      <c r="M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2.75">
      <c r="A31" s="33"/>
      <c r="B31" s="38"/>
      <c r="C31" s="33"/>
      <c r="D31" s="33"/>
      <c r="E31" s="112" t="s">
        <v>97</v>
      </c>
      <c r="F31" s="33"/>
      <c r="G31" s="33"/>
      <c r="H31" s="33"/>
      <c r="I31" s="33"/>
      <c r="J31" s="33"/>
      <c r="K31" s="119">
        <f>J96</f>
        <v>0</v>
      </c>
      <c r="L31" s="33"/>
      <c r="M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0" t="s">
        <v>35</v>
      </c>
      <c r="E32" s="33"/>
      <c r="F32" s="33"/>
      <c r="G32" s="33"/>
      <c r="H32" s="33"/>
      <c r="I32" s="33"/>
      <c r="J32" s="33"/>
      <c r="K32" s="121">
        <f>ROUND(K123, 2)</f>
        <v>2438255.2799999998</v>
      </c>
      <c r="L32" s="33"/>
      <c r="M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8"/>
      <c r="E33" s="118"/>
      <c r="F33" s="118"/>
      <c r="G33" s="118"/>
      <c r="H33" s="118"/>
      <c r="I33" s="118"/>
      <c r="J33" s="118"/>
      <c r="K33" s="118"/>
      <c r="L33" s="118"/>
      <c r="M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2" t="s">
        <v>37</v>
      </c>
      <c r="G34" s="33"/>
      <c r="H34" s="33"/>
      <c r="I34" s="122" t="s">
        <v>36</v>
      </c>
      <c r="J34" s="33"/>
      <c r="K34" s="122" t="s">
        <v>38</v>
      </c>
      <c r="L34" s="33"/>
      <c r="M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3" t="s">
        <v>39</v>
      </c>
      <c r="E35" s="112" t="s">
        <v>40</v>
      </c>
      <c r="F35" s="119">
        <f>ROUND((SUM(BE123:BE246)),  2)</f>
        <v>2438255.2799999998</v>
      </c>
      <c r="G35" s="33"/>
      <c r="H35" s="33"/>
      <c r="I35" s="124">
        <v>0.21</v>
      </c>
      <c r="J35" s="33"/>
      <c r="K35" s="119">
        <f>ROUND(((SUM(BE123:BE246))*I35),  2)</f>
        <v>512033.61</v>
      </c>
      <c r="L35" s="33"/>
      <c r="M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2" t="s">
        <v>41</v>
      </c>
      <c r="F36" s="119">
        <f>ROUND((SUM(BF123:BF246)),  2)</f>
        <v>0</v>
      </c>
      <c r="G36" s="33"/>
      <c r="H36" s="33"/>
      <c r="I36" s="124">
        <v>0.15</v>
      </c>
      <c r="J36" s="33"/>
      <c r="K36" s="119">
        <f>ROUND(((SUM(BF123:BF246))*I36),  2)</f>
        <v>0</v>
      </c>
      <c r="L36" s="33"/>
      <c r="M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2" t="s">
        <v>42</v>
      </c>
      <c r="F37" s="119">
        <f>ROUND((SUM(BG123:BG246)),  2)</f>
        <v>0</v>
      </c>
      <c r="G37" s="33"/>
      <c r="H37" s="33"/>
      <c r="I37" s="124">
        <v>0.21</v>
      </c>
      <c r="J37" s="33"/>
      <c r="K37" s="119">
        <f>0</f>
        <v>0</v>
      </c>
      <c r="L37" s="33"/>
      <c r="M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2" t="s">
        <v>43</v>
      </c>
      <c r="F38" s="119">
        <f>ROUND((SUM(BH123:BH246)),  2)</f>
        <v>0</v>
      </c>
      <c r="G38" s="33"/>
      <c r="H38" s="33"/>
      <c r="I38" s="124">
        <v>0.15</v>
      </c>
      <c r="J38" s="33"/>
      <c r="K38" s="119">
        <f>0</f>
        <v>0</v>
      </c>
      <c r="L38" s="33"/>
      <c r="M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2" t="s">
        <v>44</v>
      </c>
      <c r="F39" s="119">
        <f>ROUND((SUM(BI123:BI246)),  2)</f>
        <v>0</v>
      </c>
      <c r="G39" s="33"/>
      <c r="H39" s="33"/>
      <c r="I39" s="124">
        <v>0</v>
      </c>
      <c r="J39" s="33"/>
      <c r="K39" s="119">
        <f>0</f>
        <v>0</v>
      </c>
      <c r="L39" s="33"/>
      <c r="M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5"/>
      <c r="D41" s="126" t="s">
        <v>45</v>
      </c>
      <c r="E41" s="127"/>
      <c r="F41" s="127"/>
      <c r="G41" s="128" t="s">
        <v>46</v>
      </c>
      <c r="H41" s="129" t="s">
        <v>47</v>
      </c>
      <c r="I41" s="127"/>
      <c r="J41" s="127"/>
      <c r="K41" s="130">
        <f>SUM(K32:K39)</f>
        <v>2950288.8899999997</v>
      </c>
      <c r="L41" s="131"/>
      <c r="M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M43" s="19"/>
    </row>
    <row r="44" spans="1:31" s="1" customFormat="1" ht="14.45" customHeight="1">
      <c r="B44" s="19"/>
      <c r="M44" s="19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50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133"/>
      <c r="M50" s="50"/>
    </row>
    <row r="51" spans="1:31">
      <c r="B51" s="19"/>
      <c r="M51" s="19"/>
    </row>
    <row r="52" spans="1:31">
      <c r="B52" s="19"/>
      <c r="M52" s="19"/>
    </row>
    <row r="53" spans="1:31">
      <c r="B53" s="19"/>
      <c r="M53" s="19"/>
    </row>
    <row r="54" spans="1:31">
      <c r="B54" s="19"/>
      <c r="M54" s="19"/>
    </row>
    <row r="55" spans="1:31">
      <c r="B55" s="19"/>
      <c r="M55" s="19"/>
    </row>
    <row r="56" spans="1:31">
      <c r="B56" s="19"/>
      <c r="M56" s="19"/>
    </row>
    <row r="57" spans="1:31">
      <c r="B57" s="19"/>
      <c r="M57" s="19"/>
    </row>
    <row r="58" spans="1:31">
      <c r="B58" s="19"/>
      <c r="M58" s="19"/>
    </row>
    <row r="59" spans="1:31">
      <c r="B59" s="19"/>
      <c r="M59" s="19"/>
    </row>
    <row r="60" spans="1:31">
      <c r="B60" s="19"/>
      <c r="M60" s="19"/>
    </row>
    <row r="61" spans="1:31" s="2" customFormat="1" ht="12.75">
      <c r="A61" s="33"/>
      <c r="B61" s="38"/>
      <c r="C61" s="33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135"/>
      <c r="M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M62" s="19"/>
    </row>
    <row r="63" spans="1:31">
      <c r="B63" s="19"/>
      <c r="M63" s="19"/>
    </row>
    <row r="64" spans="1:31">
      <c r="B64" s="19"/>
      <c r="M64" s="19"/>
    </row>
    <row r="65" spans="1:31" s="2" customFormat="1" ht="12.75">
      <c r="A65" s="33"/>
      <c r="B65" s="38"/>
      <c r="C65" s="33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138"/>
      <c r="M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M66" s="19"/>
    </row>
    <row r="67" spans="1:31">
      <c r="B67" s="19"/>
      <c r="M67" s="19"/>
    </row>
    <row r="68" spans="1:31">
      <c r="B68" s="19"/>
      <c r="M68" s="19"/>
    </row>
    <row r="69" spans="1:31">
      <c r="B69" s="19"/>
      <c r="M69" s="19"/>
    </row>
    <row r="70" spans="1:31">
      <c r="B70" s="19"/>
      <c r="M70" s="19"/>
    </row>
    <row r="71" spans="1:31">
      <c r="B71" s="19"/>
      <c r="M71" s="19"/>
    </row>
    <row r="72" spans="1:31">
      <c r="B72" s="19"/>
      <c r="M72" s="19"/>
    </row>
    <row r="73" spans="1:31">
      <c r="B73" s="19"/>
      <c r="M73" s="19"/>
    </row>
    <row r="74" spans="1:31">
      <c r="B74" s="19"/>
      <c r="M74" s="19"/>
    </row>
    <row r="75" spans="1:31">
      <c r="B75" s="19"/>
      <c r="M75" s="19"/>
    </row>
    <row r="76" spans="1:31" s="2" customFormat="1" ht="12.75">
      <c r="A76" s="33"/>
      <c r="B76" s="38"/>
      <c r="C76" s="33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135"/>
      <c r="M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35"/>
      <c r="J82" s="35"/>
      <c r="K82" s="35"/>
      <c r="L82" s="35"/>
      <c r="M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35"/>
      <c r="M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7" t="str">
        <f>E7</f>
        <v>Oprava trati v úseku Bojkovice - Slavičín</v>
      </c>
      <c r="F85" s="288"/>
      <c r="G85" s="288"/>
      <c r="H85" s="288"/>
      <c r="I85" s="35"/>
      <c r="J85" s="35"/>
      <c r="K85" s="35"/>
      <c r="L85" s="35"/>
      <c r="M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35"/>
      <c r="J86" s="35"/>
      <c r="K86" s="35"/>
      <c r="L86" s="35"/>
      <c r="M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6" t="str">
        <f>E9</f>
        <v>SO02 - Pitín - Hostětín</v>
      </c>
      <c r="F87" s="286"/>
      <c r="G87" s="286"/>
      <c r="H87" s="286"/>
      <c r="I87" s="35"/>
      <c r="J87" s="35"/>
      <c r="K87" s="35"/>
      <c r="L87" s="35"/>
      <c r="M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Pitín - Hostětín</v>
      </c>
      <c r="G89" s="35"/>
      <c r="H89" s="35"/>
      <c r="I89" s="28" t="s">
        <v>23</v>
      </c>
      <c r="J89" s="65">
        <f>IF(J12="","",J12)</f>
        <v>0</v>
      </c>
      <c r="K89" s="35"/>
      <c r="L89" s="35"/>
      <c r="M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s.o.;Dlážděná 1003/7, PSČ 110 00</v>
      </c>
      <c r="G91" s="35"/>
      <c r="H91" s="35"/>
      <c r="I91" s="28" t="s">
        <v>31</v>
      </c>
      <c r="J91" s="31" t="str">
        <f>E21</f>
        <v xml:space="preserve"> </v>
      </c>
      <c r="K91" s="35"/>
      <c r="L91" s="35"/>
      <c r="M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33</v>
      </c>
      <c r="J92" s="31" t="str">
        <f>E24</f>
        <v xml:space="preserve"> </v>
      </c>
      <c r="K92" s="35"/>
      <c r="L92" s="35"/>
      <c r="M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99</v>
      </c>
      <c r="D94" s="144"/>
      <c r="E94" s="144"/>
      <c r="F94" s="144"/>
      <c r="G94" s="144"/>
      <c r="H94" s="144"/>
      <c r="I94" s="145" t="s">
        <v>100</v>
      </c>
      <c r="J94" s="145" t="s">
        <v>101</v>
      </c>
      <c r="K94" s="145" t="s">
        <v>102</v>
      </c>
      <c r="L94" s="144"/>
      <c r="M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6" t="s">
        <v>103</v>
      </c>
      <c r="D96" s="35"/>
      <c r="E96" s="35"/>
      <c r="F96" s="35"/>
      <c r="G96" s="35"/>
      <c r="H96" s="35"/>
      <c r="I96" s="83">
        <f t="shared" ref="I96:J99" si="0">Q123</f>
        <v>2438255.2800000003</v>
      </c>
      <c r="J96" s="83">
        <f t="shared" si="0"/>
        <v>0</v>
      </c>
      <c r="K96" s="83">
        <f>K123</f>
        <v>2438255.2800000003</v>
      </c>
      <c r="L96" s="35"/>
      <c r="M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104</v>
      </c>
    </row>
    <row r="97" spans="1:31" s="9" customFormat="1" ht="24.95" customHeight="1">
      <c r="B97" s="147"/>
      <c r="C97" s="148"/>
      <c r="D97" s="149" t="s">
        <v>105</v>
      </c>
      <c r="E97" s="150"/>
      <c r="F97" s="150"/>
      <c r="G97" s="150"/>
      <c r="H97" s="150"/>
      <c r="I97" s="151">
        <f t="shared" si="0"/>
        <v>2438255.2800000003</v>
      </c>
      <c r="J97" s="151">
        <f t="shared" si="0"/>
        <v>0</v>
      </c>
      <c r="K97" s="151">
        <f>K124</f>
        <v>2438255.2800000003</v>
      </c>
      <c r="L97" s="148"/>
      <c r="M97" s="152"/>
    </row>
    <row r="98" spans="1:31" s="10" customFormat="1" ht="19.899999999999999" customHeight="1">
      <c r="B98" s="153"/>
      <c r="C98" s="154"/>
      <c r="D98" s="155" t="s">
        <v>106</v>
      </c>
      <c r="E98" s="156"/>
      <c r="F98" s="156"/>
      <c r="G98" s="156"/>
      <c r="H98" s="156"/>
      <c r="I98" s="157">
        <f t="shared" si="0"/>
        <v>0</v>
      </c>
      <c r="J98" s="157">
        <f t="shared" si="0"/>
        <v>0</v>
      </c>
      <c r="K98" s="157">
        <f>K125</f>
        <v>0</v>
      </c>
      <c r="L98" s="154"/>
      <c r="M98" s="158"/>
    </row>
    <row r="99" spans="1:31" s="10" customFormat="1" ht="14.85" customHeight="1">
      <c r="B99" s="153"/>
      <c r="C99" s="154"/>
      <c r="D99" s="155" t="s">
        <v>299</v>
      </c>
      <c r="E99" s="156"/>
      <c r="F99" s="156"/>
      <c r="G99" s="156"/>
      <c r="H99" s="156"/>
      <c r="I99" s="157">
        <f t="shared" si="0"/>
        <v>0</v>
      </c>
      <c r="J99" s="157">
        <f t="shared" si="0"/>
        <v>0</v>
      </c>
      <c r="K99" s="157">
        <f>K126</f>
        <v>0</v>
      </c>
      <c r="L99" s="154"/>
      <c r="M99" s="158"/>
    </row>
    <row r="100" spans="1:31" s="10" customFormat="1" ht="14.85" customHeight="1">
      <c r="B100" s="153"/>
      <c r="C100" s="154"/>
      <c r="D100" s="155" t="s">
        <v>300</v>
      </c>
      <c r="E100" s="156"/>
      <c r="F100" s="156"/>
      <c r="G100" s="156"/>
      <c r="H100" s="156"/>
      <c r="I100" s="157">
        <f>Q164</f>
        <v>0</v>
      </c>
      <c r="J100" s="157">
        <f>R164</f>
        <v>0</v>
      </c>
      <c r="K100" s="157">
        <f>K164</f>
        <v>0</v>
      </c>
      <c r="L100" s="154"/>
      <c r="M100" s="158"/>
    </row>
    <row r="101" spans="1:31" s="10" customFormat="1" ht="19.899999999999999" customHeight="1">
      <c r="B101" s="153"/>
      <c r="C101" s="154"/>
      <c r="D101" s="155" t="s">
        <v>107</v>
      </c>
      <c r="E101" s="156"/>
      <c r="F101" s="156"/>
      <c r="G101" s="156"/>
      <c r="H101" s="156"/>
      <c r="I101" s="157">
        <f>Q208</f>
        <v>2438255.2800000003</v>
      </c>
      <c r="J101" s="157">
        <f>R208</f>
        <v>0</v>
      </c>
      <c r="K101" s="157">
        <f>K208</f>
        <v>2438255.2800000003</v>
      </c>
      <c r="L101" s="154"/>
      <c r="M101" s="158"/>
    </row>
    <row r="102" spans="1:31" s="10" customFormat="1" ht="19.899999999999999" customHeight="1">
      <c r="B102" s="153"/>
      <c r="C102" s="154"/>
      <c r="D102" s="155" t="s">
        <v>108</v>
      </c>
      <c r="E102" s="156"/>
      <c r="F102" s="156"/>
      <c r="G102" s="156"/>
      <c r="H102" s="156"/>
      <c r="I102" s="157">
        <f>Q232</f>
        <v>0</v>
      </c>
      <c r="J102" s="157">
        <f>R232</f>
        <v>0</v>
      </c>
      <c r="K102" s="157">
        <f>K232</f>
        <v>0</v>
      </c>
      <c r="L102" s="154"/>
      <c r="M102" s="158"/>
    </row>
    <row r="103" spans="1:31" s="9" customFormat="1" ht="24.95" customHeight="1">
      <c r="B103" s="147"/>
      <c r="C103" s="148"/>
      <c r="D103" s="149" t="s">
        <v>109</v>
      </c>
      <c r="E103" s="150"/>
      <c r="F103" s="150"/>
      <c r="G103" s="150"/>
      <c r="H103" s="150"/>
      <c r="I103" s="151">
        <f>Q235</f>
        <v>0</v>
      </c>
      <c r="J103" s="151">
        <f>R235</f>
        <v>0</v>
      </c>
      <c r="K103" s="151">
        <f>K235</f>
        <v>0</v>
      </c>
      <c r="L103" s="148"/>
      <c r="M103" s="152"/>
    </row>
    <row r="104" spans="1:31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110</v>
      </c>
      <c r="D110" s="35"/>
      <c r="E110" s="35"/>
      <c r="F110" s="35"/>
      <c r="G110" s="35"/>
      <c r="H110" s="35"/>
      <c r="I110" s="35"/>
      <c r="J110" s="35"/>
      <c r="K110" s="35"/>
      <c r="L110" s="35"/>
      <c r="M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17</v>
      </c>
      <c r="D112" s="35"/>
      <c r="E112" s="35"/>
      <c r="F112" s="35"/>
      <c r="G112" s="35"/>
      <c r="H112" s="35"/>
      <c r="I112" s="35"/>
      <c r="J112" s="35"/>
      <c r="K112" s="35"/>
      <c r="L112" s="35"/>
      <c r="M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87" t="str">
        <f>E7</f>
        <v>Oprava trati v úseku Bojkovice - Slavičín</v>
      </c>
      <c r="F113" s="288"/>
      <c r="G113" s="288"/>
      <c r="H113" s="288"/>
      <c r="I113" s="35"/>
      <c r="J113" s="35"/>
      <c r="K113" s="35"/>
      <c r="L113" s="35"/>
      <c r="M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94</v>
      </c>
      <c r="D114" s="35"/>
      <c r="E114" s="35"/>
      <c r="F114" s="35"/>
      <c r="G114" s="35"/>
      <c r="H114" s="35"/>
      <c r="I114" s="35"/>
      <c r="J114" s="35"/>
      <c r="K114" s="35"/>
      <c r="L114" s="35"/>
      <c r="M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56" t="str">
        <f>E9</f>
        <v>SO02 - Pitín - Hostětín</v>
      </c>
      <c r="F115" s="286"/>
      <c r="G115" s="286"/>
      <c r="H115" s="286"/>
      <c r="I115" s="35"/>
      <c r="J115" s="35"/>
      <c r="K115" s="35"/>
      <c r="L115" s="35"/>
      <c r="M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21</v>
      </c>
      <c r="D117" s="35"/>
      <c r="E117" s="35"/>
      <c r="F117" s="26" t="str">
        <f>F12</f>
        <v>Pitín - Hostětín</v>
      </c>
      <c r="G117" s="35"/>
      <c r="H117" s="35"/>
      <c r="I117" s="28" t="s">
        <v>23</v>
      </c>
      <c r="J117" s="65">
        <f>IF(J12="","",J12)</f>
        <v>0</v>
      </c>
      <c r="K117" s="35"/>
      <c r="L117" s="35"/>
      <c r="M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24</v>
      </c>
      <c r="D119" s="35"/>
      <c r="E119" s="35"/>
      <c r="F119" s="26" t="str">
        <f>E15</f>
        <v>Správa železnic, s.o.;Dlážděná 1003/7, PSČ 110 00</v>
      </c>
      <c r="G119" s="35"/>
      <c r="H119" s="35"/>
      <c r="I119" s="28" t="s">
        <v>31</v>
      </c>
      <c r="J119" s="31" t="str">
        <f>E21</f>
        <v xml:space="preserve"> </v>
      </c>
      <c r="K119" s="35"/>
      <c r="L119" s="35"/>
      <c r="M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29</v>
      </c>
      <c r="D120" s="35"/>
      <c r="E120" s="35"/>
      <c r="F120" s="26" t="str">
        <f>IF(E18="","",E18)</f>
        <v>Vyplň údaj</v>
      </c>
      <c r="G120" s="35"/>
      <c r="H120" s="35"/>
      <c r="I120" s="28" t="s">
        <v>33</v>
      </c>
      <c r="J120" s="31" t="str">
        <f>E24</f>
        <v xml:space="preserve"> </v>
      </c>
      <c r="K120" s="35"/>
      <c r="L120" s="35"/>
      <c r="M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59"/>
      <c r="B122" s="160"/>
      <c r="C122" s="161" t="s">
        <v>111</v>
      </c>
      <c r="D122" s="162" t="s">
        <v>60</v>
      </c>
      <c r="E122" s="162" t="s">
        <v>56</v>
      </c>
      <c r="F122" s="162" t="s">
        <v>57</v>
      </c>
      <c r="G122" s="162" t="s">
        <v>112</v>
      </c>
      <c r="H122" s="162" t="s">
        <v>113</v>
      </c>
      <c r="I122" s="162" t="s">
        <v>114</v>
      </c>
      <c r="J122" s="162" t="s">
        <v>115</v>
      </c>
      <c r="K122" s="162" t="s">
        <v>102</v>
      </c>
      <c r="L122" s="163" t="s">
        <v>116</v>
      </c>
      <c r="M122" s="164"/>
      <c r="N122" s="74" t="s">
        <v>1</v>
      </c>
      <c r="O122" s="75" t="s">
        <v>39</v>
      </c>
      <c r="P122" s="75" t="s">
        <v>117</v>
      </c>
      <c r="Q122" s="75" t="s">
        <v>118</v>
      </c>
      <c r="R122" s="75" t="s">
        <v>119</v>
      </c>
      <c r="S122" s="75" t="s">
        <v>120</v>
      </c>
      <c r="T122" s="75" t="s">
        <v>121</v>
      </c>
      <c r="U122" s="75" t="s">
        <v>122</v>
      </c>
      <c r="V122" s="75" t="s">
        <v>123</v>
      </c>
      <c r="W122" s="75" t="s">
        <v>124</v>
      </c>
      <c r="X122" s="76" t="s">
        <v>125</v>
      </c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>
      <c r="A123" s="33"/>
      <c r="B123" s="34"/>
      <c r="C123" s="81" t="s">
        <v>126</v>
      </c>
      <c r="D123" s="35"/>
      <c r="E123" s="35"/>
      <c r="F123" s="35"/>
      <c r="G123" s="35"/>
      <c r="H123" s="35"/>
      <c r="I123" s="35"/>
      <c r="J123" s="35"/>
      <c r="K123" s="165">
        <f>BK123</f>
        <v>2438255.2800000003</v>
      </c>
      <c r="L123" s="35"/>
      <c r="M123" s="38"/>
      <c r="N123" s="77"/>
      <c r="O123" s="166"/>
      <c r="P123" s="78"/>
      <c r="Q123" s="167">
        <f>Q124+Q235</f>
        <v>2438255.2800000003</v>
      </c>
      <c r="R123" s="167">
        <f>R124+R235</f>
        <v>0</v>
      </c>
      <c r="S123" s="78"/>
      <c r="T123" s="168">
        <f>T124+T235</f>
        <v>0</v>
      </c>
      <c r="U123" s="78"/>
      <c r="V123" s="168">
        <f>V124+V235</f>
        <v>291.78442000000001</v>
      </c>
      <c r="W123" s="78"/>
      <c r="X123" s="169">
        <f>X124+X235</f>
        <v>0</v>
      </c>
      <c r="Y123" s="33"/>
      <c r="Z123" s="33"/>
      <c r="AA123" s="33"/>
      <c r="AB123" s="33"/>
      <c r="AC123" s="33"/>
      <c r="AD123" s="33"/>
      <c r="AE123" s="33"/>
      <c r="AT123" s="16" t="s">
        <v>76</v>
      </c>
      <c r="AU123" s="16" t="s">
        <v>104</v>
      </c>
      <c r="BK123" s="170">
        <f>BK124+BK235</f>
        <v>2438255.2800000003</v>
      </c>
    </row>
    <row r="124" spans="1:65" s="12" customFormat="1" ht="25.9" customHeight="1">
      <c r="B124" s="171"/>
      <c r="C124" s="172"/>
      <c r="D124" s="173" t="s">
        <v>76</v>
      </c>
      <c r="E124" s="174" t="s">
        <v>127</v>
      </c>
      <c r="F124" s="174" t="s">
        <v>128</v>
      </c>
      <c r="G124" s="172"/>
      <c r="H124" s="172"/>
      <c r="I124" s="175"/>
      <c r="J124" s="175"/>
      <c r="K124" s="176">
        <f>BK124</f>
        <v>2438255.2800000003</v>
      </c>
      <c r="L124" s="172"/>
      <c r="M124" s="177"/>
      <c r="N124" s="178"/>
      <c r="O124" s="179"/>
      <c r="P124" s="179"/>
      <c r="Q124" s="180">
        <f>Q125+Q208+Q232</f>
        <v>2438255.2800000003</v>
      </c>
      <c r="R124" s="180">
        <f>R125+R208+R232</f>
        <v>0</v>
      </c>
      <c r="S124" s="179"/>
      <c r="T124" s="181">
        <f>T125+T208+T232</f>
        <v>0</v>
      </c>
      <c r="U124" s="179"/>
      <c r="V124" s="181">
        <f>V125+V208+V232</f>
        <v>291.78442000000001</v>
      </c>
      <c r="W124" s="179"/>
      <c r="X124" s="182">
        <f>X125+X208+X232</f>
        <v>0</v>
      </c>
      <c r="AR124" s="183" t="s">
        <v>85</v>
      </c>
      <c r="AT124" s="184" t="s">
        <v>76</v>
      </c>
      <c r="AU124" s="184" t="s">
        <v>77</v>
      </c>
      <c r="AY124" s="183" t="s">
        <v>129</v>
      </c>
      <c r="BK124" s="185">
        <f>BK125+BK208+BK232</f>
        <v>2438255.2800000003</v>
      </c>
    </row>
    <row r="125" spans="1:65" s="12" customFormat="1" ht="22.9" customHeight="1">
      <c r="B125" s="171"/>
      <c r="C125" s="172"/>
      <c r="D125" s="173" t="s">
        <v>76</v>
      </c>
      <c r="E125" s="186" t="s">
        <v>130</v>
      </c>
      <c r="F125" s="186" t="s">
        <v>131</v>
      </c>
      <c r="G125" s="172"/>
      <c r="H125" s="172"/>
      <c r="I125" s="175"/>
      <c r="J125" s="175"/>
      <c r="K125" s="187">
        <f>BK125</f>
        <v>0</v>
      </c>
      <c r="L125" s="172"/>
      <c r="M125" s="177"/>
      <c r="N125" s="178"/>
      <c r="O125" s="179"/>
      <c r="P125" s="179"/>
      <c r="Q125" s="180">
        <f>Q126+Q164</f>
        <v>0</v>
      </c>
      <c r="R125" s="180">
        <f>R126+R164</f>
        <v>0</v>
      </c>
      <c r="S125" s="179"/>
      <c r="T125" s="181">
        <f>T126+T164</f>
        <v>0</v>
      </c>
      <c r="U125" s="179"/>
      <c r="V125" s="181">
        <f>V126+V164</f>
        <v>0</v>
      </c>
      <c r="W125" s="179"/>
      <c r="X125" s="182">
        <f>X126+X164</f>
        <v>0</v>
      </c>
      <c r="AR125" s="183" t="s">
        <v>85</v>
      </c>
      <c r="AT125" s="184" t="s">
        <v>76</v>
      </c>
      <c r="AU125" s="184" t="s">
        <v>85</v>
      </c>
      <c r="AY125" s="183" t="s">
        <v>129</v>
      </c>
      <c r="BK125" s="185">
        <f>BK126+BK164</f>
        <v>0</v>
      </c>
    </row>
    <row r="126" spans="1:65" s="12" customFormat="1" ht="20.85" customHeight="1">
      <c r="B126" s="171"/>
      <c r="C126" s="172"/>
      <c r="D126" s="173" t="s">
        <v>76</v>
      </c>
      <c r="E126" s="186" t="s">
        <v>301</v>
      </c>
      <c r="F126" s="186" t="s">
        <v>302</v>
      </c>
      <c r="G126" s="172"/>
      <c r="H126" s="172"/>
      <c r="I126" s="175"/>
      <c r="J126" s="175"/>
      <c r="K126" s="187">
        <f>BK126</f>
        <v>0</v>
      </c>
      <c r="L126" s="172"/>
      <c r="M126" s="177"/>
      <c r="N126" s="178"/>
      <c r="O126" s="179"/>
      <c r="P126" s="179"/>
      <c r="Q126" s="180">
        <f>SUM(Q127:Q163)</f>
        <v>0</v>
      </c>
      <c r="R126" s="180">
        <f>SUM(R127:R163)</f>
        <v>0</v>
      </c>
      <c r="S126" s="179"/>
      <c r="T126" s="181">
        <f>SUM(T127:T163)</f>
        <v>0</v>
      </c>
      <c r="U126" s="179"/>
      <c r="V126" s="181">
        <f>SUM(V127:V163)</f>
        <v>0</v>
      </c>
      <c r="W126" s="179"/>
      <c r="X126" s="182">
        <f>SUM(X127:X163)</f>
        <v>0</v>
      </c>
      <c r="AR126" s="183" t="s">
        <v>85</v>
      </c>
      <c r="AT126" s="184" t="s">
        <v>76</v>
      </c>
      <c r="AU126" s="184" t="s">
        <v>87</v>
      </c>
      <c r="AY126" s="183" t="s">
        <v>129</v>
      </c>
      <c r="BK126" s="185">
        <f>SUM(BK127:BK163)</f>
        <v>0</v>
      </c>
    </row>
    <row r="127" spans="1:65" s="2" customFormat="1" ht="24">
      <c r="A127" s="33"/>
      <c r="B127" s="34"/>
      <c r="C127" s="188" t="s">
        <v>85</v>
      </c>
      <c r="D127" s="188" t="s">
        <v>132</v>
      </c>
      <c r="E127" s="189" t="s">
        <v>143</v>
      </c>
      <c r="F127" s="190" t="s">
        <v>144</v>
      </c>
      <c r="G127" s="191" t="s">
        <v>145</v>
      </c>
      <c r="H127" s="192">
        <v>800</v>
      </c>
      <c r="I127" s="193"/>
      <c r="J127" s="193"/>
      <c r="K127" s="194">
        <f>ROUND(P127*H127,2)</f>
        <v>0</v>
      </c>
      <c r="L127" s="190" t="s">
        <v>136</v>
      </c>
      <c r="M127" s="38"/>
      <c r="N127" s="195" t="s">
        <v>1</v>
      </c>
      <c r="O127" s="196" t="s">
        <v>40</v>
      </c>
      <c r="P127" s="197">
        <f>I127+J127</f>
        <v>0</v>
      </c>
      <c r="Q127" s="197">
        <f>ROUND(I127*H127,2)</f>
        <v>0</v>
      </c>
      <c r="R127" s="197">
        <f>ROUND(J127*H127,2)</f>
        <v>0</v>
      </c>
      <c r="S127" s="70"/>
      <c r="T127" s="198">
        <f>S127*H127</f>
        <v>0</v>
      </c>
      <c r="U127" s="198">
        <v>0</v>
      </c>
      <c r="V127" s="198">
        <f>U127*H127</f>
        <v>0</v>
      </c>
      <c r="W127" s="198">
        <v>0</v>
      </c>
      <c r="X127" s="199">
        <f>W127*H127</f>
        <v>0</v>
      </c>
      <c r="Y127" s="33"/>
      <c r="Z127" s="33"/>
      <c r="AA127" s="33"/>
      <c r="AB127" s="33"/>
      <c r="AC127" s="33"/>
      <c r="AD127" s="33"/>
      <c r="AE127" s="33"/>
      <c r="AR127" s="200" t="s">
        <v>137</v>
      </c>
      <c r="AT127" s="200" t="s">
        <v>132</v>
      </c>
      <c r="AU127" s="200" t="s">
        <v>151</v>
      </c>
      <c r="AY127" s="16" t="s">
        <v>129</v>
      </c>
      <c r="BE127" s="201">
        <f>IF(O127="základní",K127,0)</f>
        <v>0</v>
      </c>
      <c r="BF127" s="201">
        <f>IF(O127="snížená",K127,0)</f>
        <v>0</v>
      </c>
      <c r="BG127" s="201">
        <f>IF(O127="zákl. přenesená",K127,0)</f>
        <v>0</v>
      </c>
      <c r="BH127" s="201">
        <f>IF(O127="sníž. přenesená",K127,0)</f>
        <v>0</v>
      </c>
      <c r="BI127" s="201">
        <f>IF(O127="nulová",K127,0)</f>
        <v>0</v>
      </c>
      <c r="BJ127" s="16" t="s">
        <v>85</v>
      </c>
      <c r="BK127" s="201">
        <f>ROUND(P127*H127,2)</f>
        <v>0</v>
      </c>
      <c r="BL127" s="16" t="s">
        <v>137</v>
      </c>
      <c r="BM127" s="200" t="s">
        <v>303</v>
      </c>
    </row>
    <row r="128" spans="1:65" s="2" customFormat="1" ht="39">
      <c r="A128" s="33"/>
      <c r="B128" s="34"/>
      <c r="C128" s="35"/>
      <c r="D128" s="202" t="s">
        <v>139</v>
      </c>
      <c r="E128" s="35"/>
      <c r="F128" s="203" t="s">
        <v>147</v>
      </c>
      <c r="G128" s="35"/>
      <c r="H128" s="35"/>
      <c r="I128" s="204"/>
      <c r="J128" s="204"/>
      <c r="K128" s="35"/>
      <c r="L128" s="35"/>
      <c r="M128" s="38"/>
      <c r="N128" s="205"/>
      <c r="O128" s="206"/>
      <c r="P128" s="70"/>
      <c r="Q128" s="70"/>
      <c r="R128" s="70"/>
      <c r="S128" s="70"/>
      <c r="T128" s="70"/>
      <c r="U128" s="70"/>
      <c r="V128" s="70"/>
      <c r="W128" s="70"/>
      <c r="X128" s="71"/>
      <c r="Y128" s="33"/>
      <c r="Z128" s="33"/>
      <c r="AA128" s="33"/>
      <c r="AB128" s="33"/>
      <c r="AC128" s="33"/>
      <c r="AD128" s="33"/>
      <c r="AE128" s="33"/>
      <c r="AT128" s="16" t="s">
        <v>139</v>
      </c>
      <c r="AU128" s="16" t="s">
        <v>151</v>
      </c>
    </row>
    <row r="129" spans="1:65" s="2" customFormat="1" ht="39">
      <c r="A129" s="33"/>
      <c r="B129" s="34"/>
      <c r="C129" s="35"/>
      <c r="D129" s="202" t="s">
        <v>141</v>
      </c>
      <c r="E129" s="35"/>
      <c r="F129" s="207" t="s">
        <v>148</v>
      </c>
      <c r="G129" s="35"/>
      <c r="H129" s="35"/>
      <c r="I129" s="204"/>
      <c r="J129" s="204"/>
      <c r="K129" s="35"/>
      <c r="L129" s="35"/>
      <c r="M129" s="38"/>
      <c r="N129" s="205"/>
      <c r="O129" s="206"/>
      <c r="P129" s="70"/>
      <c r="Q129" s="70"/>
      <c r="R129" s="70"/>
      <c r="S129" s="70"/>
      <c r="T129" s="70"/>
      <c r="U129" s="70"/>
      <c r="V129" s="70"/>
      <c r="W129" s="70"/>
      <c r="X129" s="71"/>
      <c r="Y129" s="33"/>
      <c r="Z129" s="33"/>
      <c r="AA129" s="33"/>
      <c r="AB129" s="33"/>
      <c r="AC129" s="33"/>
      <c r="AD129" s="33"/>
      <c r="AE129" s="33"/>
      <c r="AT129" s="16" t="s">
        <v>141</v>
      </c>
      <c r="AU129" s="16" t="s">
        <v>151</v>
      </c>
    </row>
    <row r="130" spans="1:65" s="2" customFormat="1" ht="19.5">
      <c r="A130" s="33"/>
      <c r="B130" s="34"/>
      <c r="C130" s="35"/>
      <c r="D130" s="202" t="s">
        <v>149</v>
      </c>
      <c r="E130" s="35"/>
      <c r="F130" s="207" t="s">
        <v>150</v>
      </c>
      <c r="G130" s="35"/>
      <c r="H130" s="35"/>
      <c r="I130" s="204"/>
      <c r="J130" s="204"/>
      <c r="K130" s="35"/>
      <c r="L130" s="35"/>
      <c r="M130" s="38"/>
      <c r="N130" s="205"/>
      <c r="O130" s="206"/>
      <c r="P130" s="70"/>
      <c r="Q130" s="70"/>
      <c r="R130" s="70"/>
      <c r="S130" s="70"/>
      <c r="T130" s="70"/>
      <c r="U130" s="70"/>
      <c r="V130" s="70"/>
      <c r="W130" s="70"/>
      <c r="X130" s="71"/>
      <c r="Y130" s="33"/>
      <c r="Z130" s="33"/>
      <c r="AA130" s="33"/>
      <c r="AB130" s="33"/>
      <c r="AC130" s="33"/>
      <c r="AD130" s="33"/>
      <c r="AE130" s="33"/>
      <c r="AT130" s="16" t="s">
        <v>149</v>
      </c>
      <c r="AU130" s="16" t="s">
        <v>151</v>
      </c>
    </row>
    <row r="131" spans="1:65" s="2" customFormat="1" ht="36">
      <c r="A131" s="33"/>
      <c r="B131" s="34"/>
      <c r="C131" s="188" t="s">
        <v>87</v>
      </c>
      <c r="D131" s="188" t="s">
        <v>132</v>
      </c>
      <c r="E131" s="189" t="s">
        <v>304</v>
      </c>
      <c r="F131" s="190" t="s">
        <v>305</v>
      </c>
      <c r="G131" s="191" t="s">
        <v>164</v>
      </c>
      <c r="H131" s="192">
        <v>600</v>
      </c>
      <c r="I131" s="193"/>
      <c r="J131" s="193"/>
      <c r="K131" s="194">
        <f>ROUND(P131*H131,2)</f>
        <v>0</v>
      </c>
      <c r="L131" s="190" t="s">
        <v>136</v>
      </c>
      <c r="M131" s="38"/>
      <c r="N131" s="195" t="s">
        <v>1</v>
      </c>
      <c r="O131" s="196" t="s">
        <v>40</v>
      </c>
      <c r="P131" s="197">
        <f>I131+J131</f>
        <v>0</v>
      </c>
      <c r="Q131" s="197">
        <f>ROUND(I131*H131,2)</f>
        <v>0</v>
      </c>
      <c r="R131" s="197">
        <f>ROUND(J131*H131,2)</f>
        <v>0</v>
      </c>
      <c r="S131" s="70"/>
      <c r="T131" s="198">
        <f>S131*H131</f>
        <v>0</v>
      </c>
      <c r="U131" s="198">
        <v>0</v>
      </c>
      <c r="V131" s="198">
        <f>U131*H131</f>
        <v>0</v>
      </c>
      <c r="W131" s="198">
        <v>0</v>
      </c>
      <c r="X131" s="199">
        <f>W131*H131</f>
        <v>0</v>
      </c>
      <c r="Y131" s="33"/>
      <c r="Z131" s="33"/>
      <c r="AA131" s="33"/>
      <c r="AB131" s="33"/>
      <c r="AC131" s="33"/>
      <c r="AD131" s="33"/>
      <c r="AE131" s="33"/>
      <c r="AR131" s="200" t="s">
        <v>137</v>
      </c>
      <c r="AT131" s="200" t="s">
        <v>132</v>
      </c>
      <c r="AU131" s="200" t="s">
        <v>151</v>
      </c>
      <c r="AY131" s="16" t="s">
        <v>129</v>
      </c>
      <c r="BE131" s="201">
        <f>IF(O131="základní",K131,0)</f>
        <v>0</v>
      </c>
      <c r="BF131" s="201">
        <f>IF(O131="snížená",K131,0)</f>
        <v>0</v>
      </c>
      <c r="BG131" s="201">
        <f>IF(O131="zákl. přenesená",K131,0)</f>
        <v>0</v>
      </c>
      <c r="BH131" s="201">
        <f>IF(O131="sníž. přenesená",K131,0)</f>
        <v>0</v>
      </c>
      <c r="BI131" s="201">
        <f>IF(O131="nulová",K131,0)</f>
        <v>0</v>
      </c>
      <c r="BJ131" s="16" t="s">
        <v>85</v>
      </c>
      <c r="BK131" s="201">
        <f>ROUND(P131*H131,2)</f>
        <v>0</v>
      </c>
      <c r="BL131" s="16" t="s">
        <v>137</v>
      </c>
      <c r="BM131" s="200" t="s">
        <v>306</v>
      </c>
    </row>
    <row r="132" spans="1:65" s="2" customFormat="1" ht="107.25">
      <c r="A132" s="33"/>
      <c r="B132" s="34"/>
      <c r="C132" s="35"/>
      <c r="D132" s="202" t="s">
        <v>139</v>
      </c>
      <c r="E132" s="35"/>
      <c r="F132" s="203" t="s">
        <v>307</v>
      </c>
      <c r="G132" s="35"/>
      <c r="H132" s="35"/>
      <c r="I132" s="204"/>
      <c r="J132" s="204"/>
      <c r="K132" s="35"/>
      <c r="L132" s="35"/>
      <c r="M132" s="38"/>
      <c r="N132" s="205"/>
      <c r="O132" s="206"/>
      <c r="P132" s="70"/>
      <c r="Q132" s="70"/>
      <c r="R132" s="70"/>
      <c r="S132" s="70"/>
      <c r="T132" s="70"/>
      <c r="U132" s="70"/>
      <c r="V132" s="70"/>
      <c r="W132" s="70"/>
      <c r="X132" s="71"/>
      <c r="Y132" s="33"/>
      <c r="Z132" s="33"/>
      <c r="AA132" s="33"/>
      <c r="AB132" s="33"/>
      <c r="AC132" s="33"/>
      <c r="AD132" s="33"/>
      <c r="AE132" s="33"/>
      <c r="AT132" s="16" t="s">
        <v>139</v>
      </c>
      <c r="AU132" s="16" t="s">
        <v>151</v>
      </c>
    </row>
    <row r="133" spans="1:65" s="2" customFormat="1" ht="97.5">
      <c r="A133" s="33"/>
      <c r="B133" s="34"/>
      <c r="C133" s="35"/>
      <c r="D133" s="202" t="s">
        <v>141</v>
      </c>
      <c r="E133" s="35"/>
      <c r="F133" s="207" t="s">
        <v>308</v>
      </c>
      <c r="G133" s="35"/>
      <c r="H133" s="35"/>
      <c r="I133" s="204"/>
      <c r="J133" s="204"/>
      <c r="K133" s="35"/>
      <c r="L133" s="35"/>
      <c r="M133" s="38"/>
      <c r="N133" s="205"/>
      <c r="O133" s="206"/>
      <c r="P133" s="70"/>
      <c r="Q133" s="70"/>
      <c r="R133" s="70"/>
      <c r="S133" s="70"/>
      <c r="T133" s="70"/>
      <c r="U133" s="70"/>
      <c r="V133" s="70"/>
      <c r="W133" s="70"/>
      <c r="X133" s="71"/>
      <c r="Y133" s="33"/>
      <c r="Z133" s="33"/>
      <c r="AA133" s="33"/>
      <c r="AB133" s="33"/>
      <c r="AC133" s="33"/>
      <c r="AD133" s="33"/>
      <c r="AE133" s="33"/>
      <c r="AT133" s="16" t="s">
        <v>141</v>
      </c>
      <c r="AU133" s="16" t="s">
        <v>151</v>
      </c>
    </row>
    <row r="134" spans="1:65" s="2" customFormat="1" ht="19.5">
      <c r="A134" s="33"/>
      <c r="B134" s="34"/>
      <c r="C134" s="35"/>
      <c r="D134" s="202" t="s">
        <v>149</v>
      </c>
      <c r="E134" s="35"/>
      <c r="F134" s="207" t="s">
        <v>309</v>
      </c>
      <c r="G134" s="35"/>
      <c r="H134" s="35"/>
      <c r="I134" s="204"/>
      <c r="J134" s="204"/>
      <c r="K134" s="35"/>
      <c r="L134" s="35"/>
      <c r="M134" s="38"/>
      <c r="N134" s="205"/>
      <c r="O134" s="206"/>
      <c r="P134" s="70"/>
      <c r="Q134" s="70"/>
      <c r="R134" s="70"/>
      <c r="S134" s="70"/>
      <c r="T134" s="70"/>
      <c r="U134" s="70"/>
      <c r="V134" s="70"/>
      <c r="W134" s="70"/>
      <c r="X134" s="71"/>
      <c r="Y134" s="33"/>
      <c r="Z134" s="33"/>
      <c r="AA134" s="33"/>
      <c r="AB134" s="33"/>
      <c r="AC134" s="33"/>
      <c r="AD134" s="33"/>
      <c r="AE134" s="33"/>
      <c r="AT134" s="16" t="s">
        <v>149</v>
      </c>
      <c r="AU134" s="16" t="s">
        <v>151</v>
      </c>
    </row>
    <row r="135" spans="1:65" s="2" customFormat="1" ht="24.2" customHeight="1">
      <c r="A135" s="33"/>
      <c r="B135" s="34"/>
      <c r="C135" s="188" t="s">
        <v>151</v>
      </c>
      <c r="D135" s="188" t="s">
        <v>132</v>
      </c>
      <c r="E135" s="189" t="s">
        <v>133</v>
      </c>
      <c r="F135" s="190" t="s">
        <v>134</v>
      </c>
      <c r="G135" s="191" t="s">
        <v>135</v>
      </c>
      <c r="H135" s="192">
        <v>120</v>
      </c>
      <c r="I135" s="193"/>
      <c r="J135" s="193"/>
      <c r="K135" s="194">
        <f>ROUND(P135*H135,2)</f>
        <v>0</v>
      </c>
      <c r="L135" s="190" t="s">
        <v>136</v>
      </c>
      <c r="M135" s="38"/>
      <c r="N135" s="195" t="s">
        <v>1</v>
      </c>
      <c r="O135" s="196" t="s">
        <v>40</v>
      </c>
      <c r="P135" s="197">
        <f>I135+J135</f>
        <v>0</v>
      </c>
      <c r="Q135" s="197">
        <f>ROUND(I135*H135,2)</f>
        <v>0</v>
      </c>
      <c r="R135" s="197">
        <f>ROUND(J135*H135,2)</f>
        <v>0</v>
      </c>
      <c r="S135" s="70"/>
      <c r="T135" s="198">
        <f>S135*H135</f>
        <v>0</v>
      </c>
      <c r="U135" s="198">
        <v>0</v>
      </c>
      <c r="V135" s="198">
        <f>U135*H135</f>
        <v>0</v>
      </c>
      <c r="W135" s="198">
        <v>0</v>
      </c>
      <c r="X135" s="199">
        <f>W135*H135</f>
        <v>0</v>
      </c>
      <c r="Y135" s="33"/>
      <c r="Z135" s="33"/>
      <c r="AA135" s="33"/>
      <c r="AB135" s="33"/>
      <c r="AC135" s="33"/>
      <c r="AD135" s="33"/>
      <c r="AE135" s="33"/>
      <c r="AR135" s="200" t="s">
        <v>137</v>
      </c>
      <c r="AT135" s="200" t="s">
        <v>132</v>
      </c>
      <c r="AU135" s="200" t="s">
        <v>151</v>
      </c>
      <c r="AY135" s="16" t="s">
        <v>129</v>
      </c>
      <c r="BE135" s="201">
        <f>IF(O135="základní",K135,0)</f>
        <v>0</v>
      </c>
      <c r="BF135" s="201">
        <f>IF(O135="snížená",K135,0)</f>
        <v>0</v>
      </c>
      <c r="BG135" s="201">
        <f>IF(O135="zákl. přenesená",K135,0)</f>
        <v>0</v>
      </c>
      <c r="BH135" s="201">
        <f>IF(O135="sníž. přenesená",K135,0)</f>
        <v>0</v>
      </c>
      <c r="BI135" s="201">
        <f>IF(O135="nulová",K135,0)</f>
        <v>0</v>
      </c>
      <c r="BJ135" s="16" t="s">
        <v>85</v>
      </c>
      <c r="BK135" s="201">
        <f>ROUND(P135*H135,2)</f>
        <v>0</v>
      </c>
      <c r="BL135" s="16" t="s">
        <v>137</v>
      </c>
      <c r="BM135" s="200" t="s">
        <v>310</v>
      </c>
    </row>
    <row r="136" spans="1:65" s="2" customFormat="1" ht="48.75">
      <c r="A136" s="33"/>
      <c r="B136" s="34"/>
      <c r="C136" s="35"/>
      <c r="D136" s="202" t="s">
        <v>139</v>
      </c>
      <c r="E136" s="35"/>
      <c r="F136" s="203" t="s">
        <v>140</v>
      </c>
      <c r="G136" s="35"/>
      <c r="H136" s="35"/>
      <c r="I136" s="204"/>
      <c r="J136" s="204"/>
      <c r="K136" s="35"/>
      <c r="L136" s="35"/>
      <c r="M136" s="38"/>
      <c r="N136" s="205"/>
      <c r="O136" s="206"/>
      <c r="P136" s="70"/>
      <c r="Q136" s="70"/>
      <c r="R136" s="70"/>
      <c r="S136" s="70"/>
      <c r="T136" s="70"/>
      <c r="U136" s="70"/>
      <c r="V136" s="70"/>
      <c r="W136" s="70"/>
      <c r="X136" s="71"/>
      <c r="Y136" s="33"/>
      <c r="Z136" s="33"/>
      <c r="AA136" s="33"/>
      <c r="AB136" s="33"/>
      <c r="AC136" s="33"/>
      <c r="AD136" s="33"/>
      <c r="AE136" s="33"/>
      <c r="AT136" s="16" t="s">
        <v>139</v>
      </c>
      <c r="AU136" s="16" t="s">
        <v>151</v>
      </c>
    </row>
    <row r="137" spans="1:65" s="2" customFormat="1" ht="48.75">
      <c r="A137" s="33"/>
      <c r="B137" s="34"/>
      <c r="C137" s="35"/>
      <c r="D137" s="202" t="s">
        <v>141</v>
      </c>
      <c r="E137" s="35"/>
      <c r="F137" s="207" t="s">
        <v>142</v>
      </c>
      <c r="G137" s="35"/>
      <c r="H137" s="35"/>
      <c r="I137" s="204"/>
      <c r="J137" s="204"/>
      <c r="K137" s="35"/>
      <c r="L137" s="35"/>
      <c r="M137" s="38"/>
      <c r="N137" s="205"/>
      <c r="O137" s="206"/>
      <c r="P137" s="70"/>
      <c r="Q137" s="70"/>
      <c r="R137" s="70"/>
      <c r="S137" s="70"/>
      <c r="T137" s="70"/>
      <c r="U137" s="70"/>
      <c r="V137" s="70"/>
      <c r="W137" s="70"/>
      <c r="X137" s="71"/>
      <c r="Y137" s="33"/>
      <c r="Z137" s="33"/>
      <c r="AA137" s="33"/>
      <c r="AB137" s="33"/>
      <c r="AC137" s="33"/>
      <c r="AD137" s="33"/>
      <c r="AE137" s="33"/>
      <c r="AT137" s="16" t="s">
        <v>141</v>
      </c>
      <c r="AU137" s="16" t="s">
        <v>151</v>
      </c>
    </row>
    <row r="138" spans="1:65" s="13" customFormat="1">
      <c r="B138" s="208"/>
      <c r="C138" s="209"/>
      <c r="D138" s="202" t="s">
        <v>158</v>
      </c>
      <c r="E138" s="210" t="s">
        <v>1</v>
      </c>
      <c r="F138" s="211" t="s">
        <v>311</v>
      </c>
      <c r="G138" s="209"/>
      <c r="H138" s="212">
        <v>120</v>
      </c>
      <c r="I138" s="213"/>
      <c r="J138" s="213"/>
      <c r="K138" s="209"/>
      <c r="L138" s="209"/>
      <c r="M138" s="214"/>
      <c r="N138" s="215"/>
      <c r="O138" s="216"/>
      <c r="P138" s="216"/>
      <c r="Q138" s="216"/>
      <c r="R138" s="216"/>
      <c r="S138" s="216"/>
      <c r="T138" s="216"/>
      <c r="U138" s="216"/>
      <c r="V138" s="216"/>
      <c r="W138" s="216"/>
      <c r="X138" s="217"/>
      <c r="AT138" s="218" t="s">
        <v>158</v>
      </c>
      <c r="AU138" s="218" t="s">
        <v>151</v>
      </c>
      <c r="AV138" s="13" t="s">
        <v>87</v>
      </c>
      <c r="AW138" s="13" t="s">
        <v>5</v>
      </c>
      <c r="AX138" s="13" t="s">
        <v>85</v>
      </c>
      <c r="AY138" s="218" t="s">
        <v>129</v>
      </c>
    </row>
    <row r="139" spans="1:65" s="2" customFormat="1" ht="24">
      <c r="A139" s="33"/>
      <c r="B139" s="34"/>
      <c r="C139" s="188" t="s">
        <v>137</v>
      </c>
      <c r="D139" s="188" t="s">
        <v>132</v>
      </c>
      <c r="E139" s="189" t="s">
        <v>312</v>
      </c>
      <c r="F139" s="190" t="s">
        <v>313</v>
      </c>
      <c r="G139" s="191" t="s">
        <v>164</v>
      </c>
      <c r="H139" s="192">
        <v>36</v>
      </c>
      <c r="I139" s="193"/>
      <c r="J139" s="193"/>
      <c r="K139" s="194">
        <f>ROUND(P139*H139,2)</f>
        <v>0</v>
      </c>
      <c r="L139" s="190" t="s">
        <v>136</v>
      </c>
      <c r="M139" s="38"/>
      <c r="N139" s="195" t="s">
        <v>1</v>
      </c>
      <c r="O139" s="196" t="s">
        <v>40</v>
      </c>
      <c r="P139" s="197">
        <f>I139+J139</f>
        <v>0</v>
      </c>
      <c r="Q139" s="197">
        <f>ROUND(I139*H139,2)</f>
        <v>0</v>
      </c>
      <c r="R139" s="197">
        <f>ROUND(J139*H139,2)</f>
        <v>0</v>
      </c>
      <c r="S139" s="70"/>
      <c r="T139" s="198">
        <f>S139*H139</f>
        <v>0</v>
      </c>
      <c r="U139" s="198">
        <v>0</v>
      </c>
      <c r="V139" s="198">
        <f>U139*H139</f>
        <v>0</v>
      </c>
      <c r="W139" s="198">
        <v>0</v>
      </c>
      <c r="X139" s="199">
        <f>W139*H139</f>
        <v>0</v>
      </c>
      <c r="Y139" s="33"/>
      <c r="Z139" s="33"/>
      <c r="AA139" s="33"/>
      <c r="AB139" s="33"/>
      <c r="AC139" s="33"/>
      <c r="AD139" s="33"/>
      <c r="AE139" s="33"/>
      <c r="AR139" s="200" t="s">
        <v>137</v>
      </c>
      <c r="AT139" s="200" t="s">
        <v>132</v>
      </c>
      <c r="AU139" s="200" t="s">
        <v>151</v>
      </c>
      <c r="AY139" s="16" t="s">
        <v>129</v>
      </c>
      <c r="BE139" s="201">
        <f>IF(O139="základní",K139,0)</f>
        <v>0</v>
      </c>
      <c r="BF139" s="201">
        <f>IF(O139="snížená",K139,0)</f>
        <v>0</v>
      </c>
      <c r="BG139" s="201">
        <f>IF(O139="zákl. přenesená",K139,0)</f>
        <v>0</v>
      </c>
      <c r="BH139" s="201">
        <f>IF(O139="sníž. přenesená",K139,0)</f>
        <v>0</v>
      </c>
      <c r="BI139" s="201">
        <f>IF(O139="nulová",K139,0)</f>
        <v>0</v>
      </c>
      <c r="BJ139" s="16" t="s">
        <v>85</v>
      </c>
      <c r="BK139" s="201">
        <f>ROUND(P139*H139,2)</f>
        <v>0</v>
      </c>
      <c r="BL139" s="16" t="s">
        <v>137</v>
      </c>
      <c r="BM139" s="200" t="s">
        <v>314</v>
      </c>
    </row>
    <row r="140" spans="1:65" s="2" customFormat="1" ht="29.25">
      <c r="A140" s="33"/>
      <c r="B140" s="34"/>
      <c r="C140" s="35"/>
      <c r="D140" s="202" t="s">
        <v>139</v>
      </c>
      <c r="E140" s="35"/>
      <c r="F140" s="203" t="s">
        <v>315</v>
      </c>
      <c r="G140" s="35"/>
      <c r="H140" s="35"/>
      <c r="I140" s="204"/>
      <c r="J140" s="204"/>
      <c r="K140" s="35"/>
      <c r="L140" s="35"/>
      <c r="M140" s="38"/>
      <c r="N140" s="205"/>
      <c r="O140" s="206"/>
      <c r="P140" s="70"/>
      <c r="Q140" s="70"/>
      <c r="R140" s="70"/>
      <c r="S140" s="70"/>
      <c r="T140" s="70"/>
      <c r="U140" s="70"/>
      <c r="V140" s="70"/>
      <c r="W140" s="70"/>
      <c r="X140" s="71"/>
      <c r="Y140" s="33"/>
      <c r="Z140" s="33"/>
      <c r="AA140" s="33"/>
      <c r="AB140" s="33"/>
      <c r="AC140" s="33"/>
      <c r="AD140" s="33"/>
      <c r="AE140" s="33"/>
      <c r="AT140" s="16" t="s">
        <v>139</v>
      </c>
      <c r="AU140" s="16" t="s">
        <v>151</v>
      </c>
    </row>
    <row r="141" spans="1:65" s="2" customFormat="1" ht="29.25">
      <c r="A141" s="33"/>
      <c r="B141" s="34"/>
      <c r="C141" s="35"/>
      <c r="D141" s="202" t="s">
        <v>141</v>
      </c>
      <c r="E141" s="35"/>
      <c r="F141" s="207" t="s">
        <v>316</v>
      </c>
      <c r="G141" s="35"/>
      <c r="H141" s="35"/>
      <c r="I141" s="204"/>
      <c r="J141" s="204"/>
      <c r="K141" s="35"/>
      <c r="L141" s="35"/>
      <c r="M141" s="38"/>
      <c r="N141" s="205"/>
      <c r="O141" s="206"/>
      <c r="P141" s="70"/>
      <c r="Q141" s="70"/>
      <c r="R141" s="70"/>
      <c r="S141" s="70"/>
      <c r="T141" s="70"/>
      <c r="U141" s="70"/>
      <c r="V141" s="70"/>
      <c r="W141" s="70"/>
      <c r="X141" s="71"/>
      <c r="Y141" s="33"/>
      <c r="Z141" s="33"/>
      <c r="AA141" s="33"/>
      <c r="AB141" s="33"/>
      <c r="AC141" s="33"/>
      <c r="AD141" s="33"/>
      <c r="AE141" s="33"/>
      <c r="AT141" s="16" t="s">
        <v>141</v>
      </c>
      <c r="AU141" s="16" t="s">
        <v>151</v>
      </c>
    </row>
    <row r="142" spans="1:65" s="2" customFormat="1" ht="19.5">
      <c r="A142" s="33"/>
      <c r="B142" s="34"/>
      <c r="C142" s="35"/>
      <c r="D142" s="202" t="s">
        <v>149</v>
      </c>
      <c r="E142" s="35"/>
      <c r="F142" s="207" t="s">
        <v>309</v>
      </c>
      <c r="G142" s="35"/>
      <c r="H142" s="35"/>
      <c r="I142" s="204"/>
      <c r="J142" s="204"/>
      <c r="K142" s="35"/>
      <c r="L142" s="35"/>
      <c r="M142" s="38"/>
      <c r="N142" s="205"/>
      <c r="O142" s="206"/>
      <c r="P142" s="70"/>
      <c r="Q142" s="70"/>
      <c r="R142" s="70"/>
      <c r="S142" s="70"/>
      <c r="T142" s="70"/>
      <c r="U142" s="70"/>
      <c r="V142" s="70"/>
      <c r="W142" s="70"/>
      <c r="X142" s="71"/>
      <c r="Y142" s="33"/>
      <c r="Z142" s="33"/>
      <c r="AA142" s="33"/>
      <c r="AB142" s="33"/>
      <c r="AC142" s="33"/>
      <c r="AD142" s="33"/>
      <c r="AE142" s="33"/>
      <c r="AT142" s="16" t="s">
        <v>149</v>
      </c>
      <c r="AU142" s="16" t="s">
        <v>151</v>
      </c>
    </row>
    <row r="143" spans="1:65" s="2" customFormat="1" ht="36">
      <c r="A143" s="33"/>
      <c r="B143" s="34"/>
      <c r="C143" s="188" t="s">
        <v>130</v>
      </c>
      <c r="D143" s="188" t="s">
        <v>132</v>
      </c>
      <c r="E143" s="189" t="s">
        <v>317</v>
      </c>
      <c r="F143" s="190" t="s">
        <v>318</v>
      </c>
      <c r="G143" s="191" t="s">
        <v>164</v>
      </c>
      <c r="H143" s="192">
        <v>600</v>
      </c>
      <c r="I143" s="193"/>
      <c r="J143" s="193"/>
      <c r="K143" s="194">
        <f>ROUND(P143*H143,2)</f>
        <v>0</v>
      </c>
      <c r="L143" s="190" t="s">
        <v>136</v>
      </c>
      <c r="M143" s="38"/>
      <c r="N143" s="195" t="s">
        <v>1</v>
      </c>
      <c r="O143" s="196" t="s">
        <v>40</v>
      </c>
      <c r="P143" s="197">
        <f>I143+J143</f>
        <v>0</v>
      </c>
      <c r="Q143" s="197">
        <f>ROUND(I143*H143,2)</f>
        <v>0</v>
      </c>
      <c r="R143" s="197">
        <f>ROUND(J143*H143,2)</f>
        <v>0</v>
      </c>
      <c r="S143" s="70"/>
      <c r="T143" s="198">
        <f>S143*H143</f>
        <v>0</v>
      </c>
      <c r="U143" s="198">
        <v>0</v>
      </c>
      <c r="V143" s="198">
        <f>U143*H143</f>
        <v>0</v>
      </c>
      <c r="W143" s="198">
        <v>0</v>
      </c>
      <c r="X143" s="199">
        <f>W143*H143</f>
        <v>0</v>
      </c>
      <c r="Y143" s="33"/>
      <c r="Z143" s="33"/>
      <c r="AA143" s="33"/>
      <c r="AB143" s="33"/>
      <c r="AC143" s="33"/>
      <c r="AD143" s="33"/>
      <c r="AE143" s="33"/>
      <c r="AR143" s="200" t="s">
        <v>137</v>
      </c>
      <c r="AT143" s="200" t="s">
        <v>132</v>
      </c>
      <c r="AU143" s="200" t="s">
        <v>151</v>
      </c>
      <c r="AY143" s="16" t="s">
        <v>129</v>
      </c>
      <c r="BE143" s="201">
        <f>IF(O143="základní",K143,0)</f>
        <v>0</v>
      </c>
      <c r="BF143" s="201">
        <f>IF(O143="snížená",K143,0)</f>
        <v>0</v>
      </c>
      <c r="BG143" s="201">
        <f>IF(O143="zákl. přenesená",K143,0)</f>
        <v>0</v>
      </c>
      <c r="BH143" s="201">
        <f>IF(O143="sníž. přenesená",K143,0)</f>
        <v>0</v>
      </c>
      <c r="BI143" s="201">
        <f>IF(O143="nulová",K143,0)</f>
        <v>0</v>
      </c>
      <c r="BJ143" s="16" t="s">
        <v>85</v>
      </c>
      <c r="BK143" s="201">
        <f>ROUND(P143*H143,2)</f>
        <v>0</v>
      </c>
      <c r="BL143" s="16" t="s">
        <v>137</v>
      </c>
      <c r="BM143" s="200" t="s">
        <v>319</v>
      </c>
    </row>
    <row r="144" spans="1:65" s="2" customFormat="1" ht="68.25">
      <c r="A144" s="33"/>
      <c r="B144" s="34"/>
      <c r="C144" s="35"/>
      <c r="D144" s="202" t="s">
        <v>139</v>
      </c>
      <c r="E144" s="35"/>
      <c r="F144" s="203" t="s">
        <v>320</v>
      </c>
      <c r="G144" s="35"/>
      <c r="H144" s="35"/>
      <c r="I144" s="204"/>
      <c r="J144" s="204"/>
      <c r="K144" s="35"/>
      <c r="L144" s="35"/>
      <c r="M144" s="38"/>
      <c r="N144" s="205"/>
      <c r="O144" s="206"/>
      <c r="P144" s="70"/>
      <c r="Q144" s="70"/>
      <c r="R144" s="70"/>
      <c r="S144" s="70"/>
      <c r="T144" s="70"/>
      <c r="U144" s="70"/>
      <c r="V144" s="70"/>
      <c r="W144" s="70"/>
      <c r="X144" s="71"/>
      <c r="Y144" s="33"/>
      <c r="Z144" s="33"/>
      <c r="AA144" s="33"/>
      <c r="AB144" s="33"/>
      <c r="AC144" s="33"/>
      <c r="AD144" s="33"/>
      <c r="AE144" s="33"/>
      <c r="AT144" s="16" t="s">
        <v>139</v>
      </c>
      <c r="AU144" s="16" t="s">
        <v>151</v>
      </c>
    </row>
    <row r="145" spans="1:65" s="2" customFormat="1" ht="58.5">
      <c r="A145" s="33"/>
      <c r="B145" s="34"/>
      <c r="C145" s="35"/>
      <c r="D145" s="202" t="s">
        <v>141</v>
      </c>
      <c r="E145" s="35"/>
      <c r="F145" s="207" t="s">
        <v>321</v>
      </c>
      <c r="G145" s="35"/>
      <c r="H145" s="35"/>
      <c r="I145" s="204"/>
      <c r="J145" s="204"/>
      <c r="K145" s="35"/>
      <c r="L145" s="35"/>
      <c r="M145" s="38"/>
      <c r="N145" s="205"/>
      <c r="O145" s="206"/>
      <c r="P145" s="70"/>
      <c r="Q145" s="70"/>
      <c r="R145" s="70"/>
      <c r="S145" s="70"/>
      <c r="T145" s="70"/>
      <c r="U145" s="70"/>
      <c r="V145" s="70"/>
      <c r="W145" s="70"/>
      <c r="X145" s="71"/>
      <c r="Y145" s="33"/>
      <c r="Z145" s="33"/>
      <c r="AA145" s="33"/>
      <c r="AB145" s="33"/>
      <c r="AC145" s="33"/>
      <c r="AD145" s="33"/>
      <c r="AE145" s="33"/>
      <c r="AT145" s="16" t="s">
        <v>141</v>
      </c>
      <c r="AU145" s="16" t="s">
        <v>151</v>
      </c>
    </row>
    <row r="146" spans="1:65" s="2" customFormat="1" ht="19.5">
      <c r="A146" s="33"/>
      <c r="B146" s="34"/>
      <c r="C146" s="35"/>
      <c r="D146" s="202" t="s">
        <v>149</v>
      </c>
      <c r="E146" s="35"/>
      <c r="F146" s="207" t="s">
        <v>309</v>
      </c>
      <c r="G146" s="35"/>
      <c r="H146" s="35"/>
      <c r="I146" s="204"/>
      <c r="J146" s="204"/>
      <c r="K146" s="35"/>
      <c r="L146" s="35"/>
      <c r="M146" s="38"/>
      <c r="N146" s="205"/>
      <c r="O146" s="206"/>
      <c r="P146" s="70"/>
      <c r="Q146" s="70"/>
      <c r="R146" s="70"/>
      <c r="S146" s="70"/>
      <c r="T146" s="70"/>
      <c r="U146" s="70"/>
      <c r="V146" s="70"/>
      <c r="W146" s="70"/>
      <c r="X146" s="71"/>
      <c r="Y146" s="33"/>
      <c r="Z146" s="33"/>
      <c r="AA146" s="33"/>
      <c r="AB146" s="33"/>
      <c r="AC146" s="33"/>
      <c r="AD146" s="33"/>
      <c r="AE146" s="33"/>
      <c r="AT146" s="16" t="s">
        <v>149</v>
      </c>
      <c r="AU146" s="16" t="s">
        <v>151</v>
      </c>
    </row>
    <row r="147" spans="1:65" s="2" customFormat="1" ht="24">
      <c r="A147" s="33"/>
      <c r="B147" s="34"/>
      <c r="C147" s="188" t="s">
        <v>176</v>
      </c>
      <c r="D147" s="188" t="s">
        <v>132</v>
      </c>
      <c r="E147" s="189" t="s">
        <v>322</v>
      </c>
      <c r="F147" s="190" t="s">
        <v>323</v>
      </c>
      <c r="G147" s="191" t="s">
        <v>164</v>
      </c>
      <c r="H147" s="192">
        <v>58</v>
      </c>
      <c r="I147" s="193"/>
      <c r="J147" s="193"/>
      <c r="K147" s="194">
        <f>ROUND(P147*H147,2)</f>
        <v>0</v>
      </c>
      <c r="L147" s="190" t="s">
        <v>136</v>
      </c>
      <c r="M147" s="38"/>
      <c r="N147" s="195" t="s">
        <v>1</v>
      </c>
      <c r="O147" s="196" t="s">
        <v>40</v>
      </c>
      <c r="P147" s="197">
        <f>I147+J147</f>
        <v>0</v>
      </c>
      <c r="Q147" s="197">
        <f>ROUND(I147*H147,2)</f>
        <v>0</v>
      </c>
      <c r="R147" s="197">
        <f>ROUND(J147*H147,2)</f>
        <v>0</v>
      </c>
      <c r="S147" s="70"/>
      <c r="T147" s="198">
        <f>S147*H147</f>
        <v>0</v>
      </c>
      <c r="U147" s="198">
        <v>0</v>
      </c>
      <c r="V147" s="198">
        <f>U147*H147</f>
        <v>0</v>
      </c>
      <c r="W147" s="198">
        <v>0</v>
      </c>
      <c r="X147" s="199">
        <f>W147*H147</f>
        <v>0</v>
      </c>
      <c r="Y147" s="33"/>
      <c r="Z147" s="33"/>
      <c r="AA147" s="33"/>
      <c r="AB147" s="33"/>
      <c r="AC147" s="33"/>
      <c r="AD147" s="33"/>
      <c r="AE147" s="33"/>
      <c r="AR147" s="200" t="s">
        <v>137</v>
      </c>
      <c r="AT147" s="200" t="s">
        <v>132</v>
      </c>
      <c r="AU147" s="200" t="s">
        <v>151</v>
      </c>
      <c r="AY147" s="16" t="s">
        <v>129</v>
      </c>
      <c r="BE147" s="201">
        <f>IF(O147="základní",K147,0)</f>
        <v>0</v>
      </c>
      <c r="BF147" s="201">
        <f>IF(O147="snížená",K147,0)</f>
        <v>0</v>
      </c>
      <c r="BG147" s="201">
        <f>IF(O147="zákl. přenesená",K147,0)</f>
        <v>0</v>
      </c>
      <c r="BH147" s="201">
        <f>IF(O147="sníž. přenesená",K147,0)</f>
        <v>0</v>
      </c>
      <c r="BI147" s="201">
        <f>IF(O147="nulová",K147,0)</f>
        <v>0</v>
      </c>
      <c r="BJ147" s="16" t="s">
        <v>85</v>
      </c>
      <c r="BK147" s="201">
        <f>ROUND(P147*H147,2)</f>
        <v>0</v>
      </c>
      <c r="BL147" s="16" t="s">
        <v>137</v>
      </c>
      <c r="BM147" s="200" t="s">
        <v>324</v>
      </c>
    </row>
    <row r="148" spans="1:65" s="2" customFormat="1" ht="58.5">
      <c r="A148" s="33"/>
      <c r="B148" s="34"/>
      <c r="C148" s="35"/>
      <c r="D148" s="202" t="s">
        <v>139</v>
      </c>
      <c r="E148" s="35"/>
      <c r="F148" s="203" t="s">
        <v>325</v>
      </c>
      <c r="G148" s="35"/>
      <c r="H148" s="35"/>
      <c r="I148" s="204"/>
      <c r="J148" s="204"/>
      <c r="K148" s="35"/>
      <c r="L148" s="35"/>
      <c r="M148" s="38"/>
      <c r="N148" s="205"/>
      <c r="O148" s="206"/>
      <c r="P148" s="70"/>
      <c r="Q148" s="70"/>
      <c r="R148" s="70"/>
      <c r="S148" s="70"/>
      <c r="T148" s="70"/>
      <c r="U148" s="70"/>
      <c r="V148" s="70"/>
      <c r="W148" s="70"/>
      <c r="X148" s="71"/>
      <c r="Y148" s="33"/>
      <c r="Z148" s="33"/>
      <c r="AA148" s="33"/>
      <c r="AB148" s="33"/>
      <c r="AC148" s="33"/>
      <c r="AD148" s="33"/>
      <c r="AE148" s="33"/>
      <c r="AT148" s="16" t="s">
        <v>139</v>
      </c>
      <c r="AU148" s="16" t="s">
        <v>151</v>
      </c>
    </row>
    <row r="149" spans="1:65" s="2" customFormat="1" ht="58.5">
      <c r="A149" s="33"/>
      <c r="B149" s="34"/>
      <c r="C149" s="35"/>
      <c r="D149" s="202" t="s">
        <v>141</v>
      </c>
      <c r="E149" s="35"/>
      <c r="F149" s="207" t="s">
        <v>326</v>
      </c>
      <c r="G149" s="35"/>
      <c r="H149" s="35"/>
      <c r="I149" s="204"/>
      <c r="J149" s="204"/>
      <c r="K149" s="35"/>
      <c r="L149" s="35"/>
      <c r="M149" s="38"/>
      <c r="N149" s="205"/>
      <c r="O149" s="206"/>
      <c r="P149" s="70"/>
      <c r="Q149" s="70"/>
      <c r="R149" s="70"/>
      <c r="S149" s="70"/>
      <c r="T149" s="70"/>
      <c r="U149" s="70"/>
      <c r="V149" s="70"/>
      <c r="W149" s="70"/>
      <c r="X149" s="71"/>
      <c r="Y149" s="33"/>
      <c r="Z149" s="33"/>
      <c r="AA149" s="33"/>
      <c r="AB149" s="33"/>
      <c r="AC149" s="33"/>
      <c r="AD149" s="33"/>
      <c r="AE149" s="33"/>
      <c r="AT149" s="16" t="s">
        <v>141</v>
      </c>
      <c r="AU149" s="16" t="s">
        <v>151</v>
      </c>
    </row>
    <row r="150" spans="1:65" s="2" customFormat="1" ht="24.2" customHeight="1">
      <c r="A150" s="33"/>
      <c r="B150" s="34"/>
      <c r="C150" s="188" t="s">
        <v>183</v>
      </c>
      <c r="D150" s="188" t="s">
        <v>132</v>
      </c>
      <c r="E150" s="189" t="s">
        <v>233</v>
      </c>
      <c r="F150" s="190" t="s">
        <v>234</v>
      </c>
      <c r="G150" s="191" t="s">
        <v>164</v>
      </c>
      <c r="H150" s="192">
        <v>1050</v>
      </c>
      <c r="I150" s="193"/>
      <c r="J150" s="193"/>
      <c r="K150" s="194">
        <f>ROUND(P150*H150,2)</f>
        <v>0</v>
      </c>
      <c r="L150" s="190" t="s">
        <v>136</v>
      </c>
      <c r="M150" s="38"/>
      <c r="N150" s="195" t="s">
        <v>1</v>
      </c>
      <c r="O150" s="196" t="s">
        <v>40</v>
      </c>
      <c r="P150" s="197">
        <f>I150+J150</f>
        <v>0</v>
      </c>
      <c r="Q150" s="197">
        <f>ROUND(I150*H150,2)</f>
        <v>0</v>
      </c>
      <c r="R150" s="197">
        <f>ROUND(J150*H150,2)</f>
        <v>0</v>
      </c>
      <c r="S150" s="70"/>
      <c r="T150" s="198">
        <f>S150*H150</f>
        <v>0</v>
      </c>
      <c r="U150" s="198">
        <v>0</v>
      </c>
      <c r="V150" s="198">
        <f>U150*H150</f>
        <v>0</v>
      </c>
      <c r="W150" s="198">
        <v>0</v>
      </c>
      <c r="X150" s="199">
        <f>W150*H150</f>
        <v>0</v>
      </c>
      <c r="Y150" s="33"/>
      <c r="Z150" s="33"/>
      <c r="AA150" s="33"/>
      <c r="AB150" s="33"/>
      <c r="AC150" s="33"/>
      <c r="AD150" s="33"/>
      <c r="AE150" s="33"/>
      <c r="AR150" s="200" t="s">
        <v>137</v>
      </c>
      <c r="AT150" s="200" t="s">
        <v>132</v>
      </c>
      <c r="AU150" s="200" t="s">
        <v>151</v>
      </c>
      <c r="AY150" s="16" t="s">
        <v>129</v>
      </c>
      <c r="BE150" s="201">
        <f>IF(O150="základní",K150,0)</f>
        <v>0</v>
      </c>
      <c r="BF150" s="201">
        <f>IF(O150="snížená",K150,0)</f>
        <v>0</v>
      </c>
      <c r="BG150" s="201">
        <f>IF(O150="zákl. přenesená",K150,0)</f>
        <v>0</v>
      </c>
      <c r="BH150" s="201">
        <f>IF(O150="sníž. přenesená",K150,0)</f>
        <v>0</v>
      </c>
      <c r="BI150" s="201">
        <f>IF(O150="nulová",K150,0)</f>
        <v>0</v>
      </c>
      <c r="BJ150" s="16" t="s">
        <v>85</v>
      </c>
      <c r="BK150" s="201">
        <f>ROUND(P150*H150,2)</f>
        <v>0</v>
      </c>
      <c r="BL150" s="16" t="s">
        <v>137</v>
      </c>
      <c r="BM150" s="200" t="s">
        <v>327</v>
      </c>
    </row>
    <row r="151" spans="1:65" s="2" customFormat="1" ht="39">
      <c r="A151" s="33"/>
      <c r="B151" s="34"/>
      <c r="C151" s="35"/>
      <c r="D151" s="202" t="s">
        <v>139</v>
      </c>
      <c r="E151" s="35"/>
      <c r="F151" s="203" t="s">
        <v>236</v>
      </c>
      <c r="G151" s="35"/>
      <c r="H151" s="35"/>
      <c r="I151" s="204"/>
      <c r="J151" s="204"/>
      <c r="K151" s="35"/>
      <c r="L151" s="35"/>
      <c r="M151" s="38"/>
      <c r="N151" s="205"/>
      <c r="O151" s="206"/>
      <c r="P151" s="70"/>
      <c r="Q151" s="70"/>
      <c r="R151" s="70"/>
      <c r="S151" s="70"/>
      <c r="T151" s="70"/>
      <c r="U151" s="70"/>
      <c r="V151" s="70"/>
      <c r="W151" s="70"/>
      <c r="X151" s="71"/>
      <c r="Y151" s="33"/>
      <c r="Z151" s="33"/>
      <c r="AA151" s="33"/>
      <c r="AB151" s="33"/>
      <c r="AC151" s="33"/>
      <c r="AD151" s="33"/>
      <c r="AE151" s="33"/>
      <c r="AT151" s="16" t="s">
        <v>139</v>
      </c>
      <c r="AU151" s="16" t="s">
        <v>151</v>
      </c>
    </row>
    <row r="152" spans="1:65" s="2" customFormat="1" ht="39">
      <c r="A152" s="33"/>
      <c r="B152" s="34"/>
      <c r="C152" s="35"/>
      <c r="D152" s="202" t="s">
        <v>141</v>
      </c>
      <c r="E152" s="35"/>
      <c r="F152" s="207" t="s">
        <v>237</v>
      </c>
      <c r="G152" s="35"/>
      <c r="H152" s="35"/>
      <c r="I152" s="204"/>
      <c r="J152" s="204"/>
      <c r="K152" s="35"/>
      <c r="L152" s="35"/>
      <c r="M152" s="38"/>
      <c r="N152" s="205"/>
      <c r="O152" s="206"/>
      <c r="P152" s="70"/>
      <c r="Q152" s="70"/>
      <c r="R152" s="70"/>
      <c r="S152" s="70"/>
      <c r="T152" s="70"/>
      <c r="U152" s="70"/>
      <c r="V152" s="70"/>
      <c r="W152" s="70"/>
      <c r="X152" s="71"/>
      <c r="Y152" s="33"/>
      <c r="Z152" s="33"/>
      <c r="AA152" s="33"/>
      <c r="AB152" s="33"/>
      <c r="AC152" s="33"/>
      <c r="AD152" s="33"/>
      <c r="AE152" s="33"/>
      <c r="AT152" s="16" t="s">
        <v>141</v>
      </c>
      <c r="AU152" s="16" t="s">
        <v>151</v>
      </c>
    </row>
    <row r="153" spans="1:65" s="2" customFormat="1" ht="24.2" customHeight="1">
      <c r="A153" s="33"/>
      <c r="B153" s="34"/>
      <c r="C153" s="188" t="s">
        <v>190</v>
      </c>
      <c r="D153" s="188" t="s">
        <v>132</v>
      </c>
      <c r="E153" s="189" t="s">
        <v>328</v>
      </c>
      <c r="F153" s="190" t="s">
        <v>329</v>
      </c>
      <c r="G153" s="191" t="s">
        <v>164</v>
      </c>
      <c r="H153" s="192">
        <v>44</v>
      </c>
      <c r="I153" s="193"/>
      <c r="J153" s="193"/>
      <c r="K153" s="194">
        <f>ROUND(P153*H153,2)</f>
        <v>0</v>
      </c>
      <c r="L153" s="190" t="s">
        <v>136</v>
      </c>
      <c r="M153" s="38"/>
      <c r="N153" s="195" t="s">
        <v>1</v>
      </c>
      <c r="O153" s="196" t="s">
        <v>40</v>
      </c>
      <c r="P153" s="197">
        <f>I153+J153</f>
        <v>0</v>
      </c>
      <c r="Q153" s="197">
        <f>ROUND(I153*H153,2)</f>
        <v>0</v>
      </c>
      <c r="R153" s="197">
        <f>ROUND(J153*H153,2)</f>
        <v>0</v>
      </c>
      <c r="S153" s="70"/>
      <c r="T153" s="198">
        <f>S153*H153</f>
        <v>0</v>
      </c>
      <c r="U153" s="198">
        <v>0</v>
      </c>
      <c r="V153" s="198">
        <f>U153*H153</f>
        <v>0</v>
      </c>
      <c r="W153" s="198">
        <v>0</v>
      </c>
      <c r="X153" s="199">
        <f>W153*H153</f>
        <v>0</v>
      </c>
      <c r="Y153" s="33"/>
      <c r="Z153" s="33"/>
      <c r="AA153" s="33"/>
      <c r="AB153" s="33"/>
      <c r="AC153" s="33"/>
      <c r="AD153" s="33"/>
      <c r="AE153" s="33"/>
      <c r="AR153" s="200" t="s">
        <v>137</v>
      </c>
      <c r="AT153" s="200" t="s">
        <v>132</v>
      </c>
      <c r="AU153" s="200" t="s">
        <v>151</v>
      </c>
      <c r="AY153" s="16" t="s">
        <v>129</v>
      </c>
      <c r="BE153" s="201">
        <f>IF(O153="základní",K153,0)</f>
        <v>0</v>
      </c>
      <c r="BF153" s="201">
        <f>IF(O153="snížená",K153,0)</f>
        <v>0</v>
      </c>
      <c r="BG153" s="201">
        <f>IF(O153="zákl. přenesená",K153,0)</f>
        <v>0</v>
      </c>
      <c r="BH153" s="201">
        <f>IF(O153="sníž. přenesená",K153,0)</f>
        <v>0</v>
      </c>
      <c r="BI153" s="201">
        <f>IF(O153="nulová",K153,0)</f>
        <v>0</v>
      </c>
      <c r="BJ153" s="16" t="s">
        <v>85</v>
      </c>
      <c r="BK153" s="201">
        <f>ROUND(P153*H153,2)</f>
        <v>0</v>
      </c>
      <c r="BL153" s="16" t="s">
        <v>137</v>
      </c>
      <c r="BM153" s="200" t="s">
        <v>330</v>
      </c>
    </row>
    <row r="154" spans="1:65" s="2" customFormat="1" ht="58.5">
      <c r="A154" s="33"/>
      <c r="B154" s="34"/>
      <c r="C154" s="35"/>
      <c r="D154" s="202" t="s">
        <v>139</v>
      </c>
      <c r="E154" s="35"/>
      <c r="F154" s="203" t="s">
        <v>331</v>
      </c>
      <c r="G154" s="35"/>
      <c r="H154" s="35"/>
      <c r="I154" s="204"/>
      <c r="J154" s="204"/>
      <c r="K154" s="35"/>
      <c r="L154" s="35"/>
      <c r="M154" s="38"/>
      <c r="N154" s="205"/>
      <c r="O154" s="206"/>
      <c r="P154" s="70"/>
      <c r="Q154" s="70"/>
      <c r="R154" s="70"/>
      <c r="S154" s="70"/>
      <c r="T154" s="70"/>
      <c r="U154" s="70"/>
      <c r="V154" s="70"/>
      <c r="W154" s="70"/>
      <c r="X154" s="71"/>
      <c r="Y154" s="33"/>
      <c r="Z154" s="33"/>
      <c r="AA154" s="33"/>
      <c r="AB154" s="33"/>
      <c r="AC154" s="33"/>
      <c r="AD154" s="33"/>
      <c r="AE154" s="33"/>
      <c r="AT154" s="16" t="s">
        <v>139</v>
      </c>
      <c r="AU154" s="16" t="s">
        <v>151</v>
      </c>
    </row>
    <row r="155" spans="1:65" s="2" customFormat="1" ht="58.5">
      <c r="A155" s="33"/>
      <c r="B155" s="34"/>
      <c r="C155" s="35"/>
      <c r="D155" s="202" t="s">
        <v>141</v>
      </c>
      <c r="E155" s="35"/>
      <c r="F155" s="207" t="s">
        <v>332</v>
      </c>
      <c r="G155" s="35"/>
      <c r="H155" s="35"/>
      <c r="I155" s="204"/>
      <c r="J155" s="204"/>
      <c r="K155" s="35"/>
      <c r="L155" s="35"/>
      <c r="M155" s="38"/>
      <c r="N155" s="205"/>
      <c r="O155" s="206"/>
      <c r="P155" s="70"/>
      <c r="Q155" s="70"/>
      <c r="R155" s="70"/>
      <c r="S155" s="70"/>
      <c r="T155" s="70"/>
      <c r="U155" s="70"/>
      <c r="V155" s="70"/>
      <c r="W155" s="70"/>
      <c r="X155" s="71"/>
      <c r="Y155" s="33"/>
      <c r="Z155" s="33"/>
      <c r="AA155" s="33"/>
      <c r="AB155" s="33"/>
      <c r="AC155" s="33"/>
      <c r="AD155" s="33"/>
      <c r="AE155" s="33"/>
      <c r="AT155" s="16" t="s">
        <v>141</v>
      </c>
      <c r="AU155" s="16" t="s">
        <v>151</v>
      </c>
    </row>
    <row r="156" spans="1:65" s="2" customFormat="1" ht="19.5">
      <c r="A156" s="33"/>
      <c r="B156" s="34"/>
      <c r="C156" s="35"/>
      <c r="D156" s="202" t="s">
        <v>149</v>
      </c>
      <c r="E156" s="35"/>
      <c r="F156" s="207" t="s">
        <v>333</v>
      </c>
      <c r="G156" s="35"/>
      <c r="H156" s="35"/>
      <c r="I156" s="204"/>
      <c r="J156" s="204"/>
      <c r="K156" s="35"/>
      <c r="L156" s="35"/>
      <c r="M156" s="38"/>
      <c r="N156" s="205"/>
      <c r="O156" s="206"/>
      <c r="P156" s="70"/>
      <c r="Q156" s="70"/>
      <c r="R156" s="70"/>
      <c r="S156" s="70"/>
      <c r="T156" s="70"/>
      <c r="U156" s="70"/>
      <c r="V156" s="70"/>
      <c r="W156" s="70"/>
      <c r="X156" s="71"/>
      <c r="Y156" s="33"/>
      <c r="Z156" s="33"/>
      <c r="AA156" s="33"/>
      <c r="AB156" s="33"/>
      <c r="AC156" s="33"/>
      <c r="AD156" s="33"/>
      <c r="AE156" s="33"/>
      <c r="AT156" s="16" t="s">
        <v>149</v>
      </c>
      <c r="AU156" s="16" t="s">
        <v>151</v>
      </c>
    </row>
    <row r="157" spans="1:65" s="2" customFormat="1" ht="24">
      <c r="A157" s="33"/>
      <c r="B157" s="34"/>
      <c r="C157" s="188" t="s">
        <v>196</v>
      </c>
      <c r="D157" s="188" t="s">
        <v>132</v>
      </c>
      <c r="E157" s="189" t="s">
        <v>334</v>
      </c>
      <c r="F157" s="190" t="s">
        <v>335</v>
      </c>
      <c r="G157" s="191" t="s">
        <v>336</v>
      </c>
      <c r="H157" s="192">
        <v>442</v>
      </c>
      <c r="I157" s="193"/>
      <c r="J157" s="193"/>
      <c r="K157" s="194">
        <f>ROUND(P157*H157,2)</f>
        <v>0</v>
      </c>
      <c r="L157" s="190" t="s">
        <v>136</v>
      </c>
      <c r="M157" s="38"/>
      <c r="N157" s="195" t="s">
        <v>1</v>
      </c>
      <c r="O157" s="196" t="s">
        <v>40</v>
      </c>
      <c r="P157" s="197">
        <f>I157+J157</f>
        <v>0</v>
      </c>
      <c r="Q157" s="197">
        <f>ROUND(I157*H157,2)</f>
        <v>0</v>
      </c>
      <c r="R157" s="197">
        <f>ROUND(J157*H157,2)</f>
        <v>0</v>
      </c>
      <c r="S157" s="70"/>
      <c r="T157" s="198">
        <f>S157*H157</f>
        <v>0</v>
      </c>
      <c r="U157" s="198">
        <v>0</v>
      </c>
      <c r="V157" s="198">
        <f>U157*H157</f>
        <v>0</v>
      </c>
      <c r="W157" s="198">
        <v>0</v>
      </c>
      <c r="X157" s="199">
        <f>W157*H157</f>
        <v>0</v>
      </c>
      <c r="Y157" s="33"/>
      <c r="Z157" s="33"/>
      <c r="AA157" s="33"/>
      <c r="AB157" s="33"/>
      <c r="AC157" s="33"/>
      <c r="AD157" s="33"/>
      <c r="AE157" s="33"/>
      <c r="AR157" s="200" t="s">
        <v>137</v>
      </c>
      <c r="AT157" s="200" t="s">
        <v>132</v>
      </c>
      <c r="AU157" s="200" t="s">
        <v>151</v>
      </c>
      <c r="AY157" s="16" t="s">
        <v>129</v>
      </c>
      <c r="BE157" s="201">
        <f>IF(O157="základní",K157,0)</f>
        <v>0</v>
      </c>
      <c r="BF157" s="201">
        <f>IF(O157="snížená",K157,0)</f>
        <v>0</v>
      </c>
      <c r="BG157" s="201">
        <f>IF(O157="zákl. přenesená",K157,0)</f>
        <v>0</v>
      </c>
      <c r="BH157" s="201">
        <f>IF(O157="sníž. přenesená",K157,0)</f>
        <v>0</v>
      </c>
      <c r="BI157" s="201">
        <f>IF(O157="nulová",K157,0)</f>
        <v>0</v>
      </c>
      <c r="BJ157" s="16" t="s">
        <v>85</v>
      </c>
      <c r="BK157" s="201">
        <f>ROUND(P157*H157,2)</f>
        <v>0</v>
      </c>
      <c r="BL157" s="16" t="s">
        <v>137</v>
      </c>
      <c r="BM157" s="200" t="s">
        <v>337</v>
      </c>
    </row>
    <row r="158" spans="1:65" s="2" customFormat="1" ht="58.5">
      <c r="A158" s="33"/>
      <c r="B158" s="34"/>
      <c r="C158" s="35"/>
      <c r="D158" s="202" t="s">
        <v>139</v>
      </c>
      <c r="E158" s="35"/>
      <c r="F158" s="203" t="s">
        <v>338</v>
      </c>
      <c r="G158" s="35"/>
      <c r="H158" s="35"/>
      <c r="I158" s="204"/>
      <c r="J158" s="204"/>
      <c r="K158" s="35"/>
      <c r="L158" s="35"/>
      <c r="M158" s="38"/>
      <c r="N158" s="205"/>
      <c r="O158" s="206"/>
      <c r="P158" s="70"/>
      <c r="Q158" s="70"/>
      <c r="R158" s="70"/>
      <c r="S158" s="70"/>
      <c r="T158" s="70"/>
      <c r="U158" s="70"/>
      <c r="V158" s="70"/>
      <c r="W158" s="70"/>
      <c r="X158" s="71"/>
      <c r="Y158" s="33"/>
      <c r="Z158" s="33"/>
      <c r="AA158" s="33"/>
      <c r="AB158" s="33"/>
      <c r="AC158" s="33"/>
      <c r="AD158" s="33"/>
      <c r="AE158" s="33"/>
      <c r="AT158" s="16" t="s">
        <v>139</v>
      </c>
      <c r="AU158" s="16" t="s">
        <v>151</v>
      </c>
    </row>
    <row r="159" spans="1:65" s="2" customFormat="1" ht="58.5">
      <c r="A159" s="33"/>
      <c r="B159" s="34"/>
      <c r="C159" s="35"/>
      <c r="D159" s="202" t="s">
        <v>141</v>
      </c>
      <c r="E159" s="35"/>
      <c r="F159" s="207" t="s">
        <v>339</v>
      </c>
      <c r="G159" s="35"/>
      <c r="H159" s="35"/>
      <c r="I159" s="204"/>
      <c r="J159" s="204"/>
      <c r="K159" s="35"/>
      <c r="L159" s="35"/>
      <c r="M159" s="38"/>
      <c r="N159" s="205"/>
      <c r="O159" s="206"/>
      <c r="P159" s="70"/>
      <c r="Q159" s="70"/>
      <c r="R159" s="70"/>
      <c r="S159" s="70"/>
      <c r="T159" s="70"/>
      <c r="U159" s="70"/>
      <c r="V159" s="70"/>
      <c r="W159" s="70"/>
      <c r="X159" s="71"/>
      <c r="Y159" s="33"/>
      <c r="Z159" s="33"/>
      <c r="AA159" s="33"/>
      <c r="AB159" s="33"/>
      <c r="AC159" s="33"/>
      <c r="AD159" s="33"/>
      <c r="AE159" s="33"/>
      <c r="AT159" s="16" t="s">
        <v>141</v>
      </c>
      <c r="AU159" s="16" t="s">
        <v>151</v>
      </c>
    </row>
    <row r="160" spans="1:65" s="2" customFormat="1" ht="24">
      <c r="A160" s="33"/>
      <c r="B160" s="34"/>
      <c r="C160" s="188" t="s">
        <v>203</v>
      </c>
      <c r="D160" s="188" t="s">
        <v>132</v>
      </c>
      <c r="E160" s="189" t="s">
        <v>191</v>
      </c>
      <c r="F160" s="190" t="s">
        <v>192</v>
      </c>
      <c r="G160" s="191" t="s">
        <v>186</v>
      </c>
      <c r="H160" s="192">
        <v>1</v>
      </c>
      <c r="I160" s="193"/>
      <c r="J160" s="193"/>
      <c r="K160" s="194">
        <f>ROUND(P160*H160,2)</f>
        <v>0</v>
      </c>
      <c r="L160" s="190" t="s">
        <v>136</v>
      </c>
      <c r="M160" s="38"/>
      <c r="N160" s="195" t="s">
        <v>1</v>
      </c>
      <c r="O160" s="196" t="s">
        <v>40</v>
      </c>
      <c r="P160" s="197">
        <f>I160+J160</f>
        <v>0</v>
      </c>
      <c r="Q160" s="197">
        <f>ROUND(I160*H160,2)</f>
        <v>0</v>
      </c>
      <c r="R160" s="197">
        <f>ROUND(J160*H160,2)</f>
        <v>0</v>
      </c>
      <c r="S160" s="70"/>
      <c r="T160" s="198">
        <f>S160*H160</f>
        <v>0</v>
      </c>
      <c r="U160" s="198">
        <v>0</v>
      </c>
      <c r="V160" s="198">
        <f>U160*H160</f>
        <v>0</v>
      </c>
      <c r="W160" s="198">
        <v>0</v>
      </c>
      <c r="X160" s="199">
        <f>W160*H160</f>
        <v>0</v>
      </c>
      <c r="Y160" s="33"/>
      <c r="Z160" s="33"/>
      <c r="AA160" s="33"/>
      <c r="AB160" s="33"/>
      <c r="AC160" s="33"/>
      <c r="AD160" s="33"/>
      <c r="AE160" s="33"/>
      <c r="AR160" s="200" t="s">
        <v>137</v>
      </c>
      <c r="AT160" s="200" t="s">
        <v>132</v>
      </c>
      <c r="AU160" s="200" t="s">
        <v>151</v>
      </c>
      <c r="AY160" s="16" t="s">
        <v>129</v>
      </c>
      <c r="BE160" s="201">
        <f>IF(O160="základní",K160,0)</f>
        <v>0</v>
      </c>
      <c r="BF160" s="201">
        <f>IF(O160="snížená",K160,0)</f>
        <v>0</v>
      </c>
      <c r="BG160" s="201">
        <f>IF(O160="zákl. přenesená",K160,0)</f>
        <v>0</v>
      </c>
      <c r="BH160" s="201">
        <f>IF(O160="sníž. přenesená",K160,0)</f>
        <v>0</v>
      </c>
      <c r="BI160" s="201">
        <f>IF(O160="nulová",K160,0)</f>
        <v>0</v>
      </c>
      <c r="BJ160" s="16" t="s">
        <v>85</v>
      </c>
      <c r="BK160" s="201">
        <f>ROUND(P160*H160,2)</f>
        <v>0</v>
      </c>
      <c r="BL160" s="16" t="s">
        <v>137</v>
      </c>
      <c r="BM160" s="200" t="s">
        <v>340</v>
      </c>
    </row>
    <row r="161" spans="1:65" s="2" customFormat="1" ht="78">
      <c r="A161" s="33"/>
      <c r="B161" s="34"/>
      <c r="C161" s="35"/>
      <c r="D161" s="202" t="s">
        <v>139</v>
      </c>
      <c r="E161" s="35"/>
      <c r="F161" s="203" t="s">
        <v>194</v>
      </c>
      <c r="G161" s="35"/>
      <c r="H161" s="35"/>
      <c r="I161" s="204"/>
      <c r="J161" s="204"/>
      <c r="K161" s="35"/>
      <c r="L161" s="35"/>
      <c r="M161" s="38"/>
      <c r="N161" s="205"/>
      <c r="O161" s="206"/>
      <c r="P161" s="70"/>
      <c r="Q161" s="70"/>
      <c r="R161" s="70"/>
      <c r="S161" s="70"/>
      <c r="T161" s="70"/>
      <c r="U161" s="70"/>
      <c r="V161" s="70"/>
      <c r="W161" s="70"/>
      <c r="X161" s="71"/>
      <c r="Y161" s="33"/>
      <c r="Z161" s="33"/>
      <c r="AA161" s="33"/>
      <c r="AB161" s="33"/>
      <c r="AC161" s="33"/>
      <c r="AD161" s="33"/>
      <c r="AE161" s="33"/>
      <c r="AT161" s="16" t="s">
        <v>139</v>
      </c>
      <c r="AU161" s="16" t="s">
        <v>151</v>
      </c>
    </row>
    <row r="162" spans="1:65" s="2" customFormat="1" ht="78">
      <c r="A162" s="33"/>
      <c r="B162" s="34"/>
      <c r="C162" s="35"/>
      <c r="D162" s="202" t="s">
        <v>141</v>
      </c>
      <c r="E162" s="35"/>
      <c r="F162" s="207" t="s">
        <v>195</v>
      </c>
      <c r="G162" s="35"/>
      <c r="H162" s="35"/>
      <c r="I162" s="204"/>
      <c r="J162" s="204"/>
      <c r="K162" s="35"/>
      <c r="L162" s="35"/>
      <c r="M162" s="38"/>
      <c r="N162" s="205"/>
      <c r="O162" s="206"/>
      <c r="P162" s="70"/>
      <c r="Q162" s="70"/>
      <c r="R162" s="70"/>
      <c r="S162" s="70"/>
      <c r="T162" s="70"/>
      <c r="U162" s="70"/>
      <c r="V162" s="70"/>
      <c r="W162" s="70"/>
      <c r="X162" s="71"/>
      <c r="Y162" s="33"/>
      <c r="Z162" s="33"/>
      <c r="AA162" s="33"/>
      <c r="AB162" s="33"/>
      <c r="AC162" s="33"/>
      <c r="AD162" s="33"/>
      <c r="AE162" s="33"/>
      <c r="AT162" s="16" t="s">
        <v>141</v>
      </c>
      <c r="AU162" s="16" t="s">
        <v>151</v>
      </c>
    </row>
    <row r="163" spans="1:65" s="2" customFormat="1" ht="19.5">
      <c r="A163" s="33"/>
      <c r="B163" s="34"/>
      <c r="C163" s="35"/>
      <c r="D163" s="202" t="s">
        <v>149</v>
      </c>
      <c r="E163" s="35"/>
      <c r="F163" s="207" t="s">
        <v>150</v>
      </c>
      <c r="G163" s="35"/>
      <c r="H163" s="35"/>
      <c r="I163" s="204"/>
      <c r="J163" s="204"/>
      <c r="K163" s="35"/>
      <c r="L163" s="35"/>
      <c r="M163" s="38"/>
      <c r="N163" s="205"/>
      <c r="O163" s="206"/>
      <c r="P163" s="70"/>
      <c r="Q163" s="70"/>
      <c r="R163" s="70"/>
      <c r="S163" s="70"/>
      <c r="T163" s="70"/>
      <c r="U163" s="70"/>
      <c r="V163" s="70"/>
      <c r="W163" s="70"/>
      <c r="X163" s="71"/>
      <c r="Y163" s="33"/>
      <c r="Z163" s="33"/>
      <c r="AA163" s="33"/>
      <c r="AB163" s="33"/>
      <c r="AC163" s="33"/>
      <c r="AD163" s="33"/>
      <c r="AE163" s="33"/>
      <c r="AT163" s="16" t="s">
        <v>149</v>
      </c>
      <c r="AU163" s="16" t="s">
        <v>151</v>
      </c>
    </row>
    <row r="164" spans="1:65" s="12" customFormat="1" ht="20.85" customHeight="1">
      <c r="B164" s="171"/>
      <c r="C164" s="172"/>
      <c r="D164" s="173" t="s">
        <v>76</v>
      </c>
      <c r="E164" s="186" t="s">
        <v>341</v>
      </c>
      <c r="F164" s="186" t="s">
        <v>342</v>
      </c>
      <c r="G164" s="172"/>
      <c r="H164" s="172"/>
      <c r="I164" s="175"/>
      <c r="J164" s="175"/>
      <c r="K164" s="187">
        <f>BK164</f>
        <v>0</v>
      </c>
      <c r="L164" s="172"/>
      <c r="M164" s="177"/>
      <c r="N164" s="178"/>
      <c r="O164" s="179"/>
      <c r="P164" s="179"/>
      <c r="Q164" s="180">
        <f>SUM(Q165:Q207)</f>
        <v>0</v>
      </c>
      <c r="R164" s="180">
        <f>SUM(R165:R207)</f>
        <v>0</v>
      </c>
      <c r="S164" s="179"/>
      <c r="T164" s="181">
        <f>SUM(T165:T207)</f>
        <v>0</v>
      </c>
      <c r="U164" s="179"/>
      <c r="V164" s="181">
        <f>SUM(V165:V207)</f>
        <v>0</v>
      </c>
      <c r="W164" s="179"/>
      <c r="X164" s="182">
        <f>SUM(X165:X207)</f>
        <v>0</v>
      </c>
      <c r="AR164" s="183" t="s">
        <v>85</v>
      </c>
      <c r="AT164" s="184" t="s">
        <v>76</v>
      </c>
      <c r="AU164" s="184" t="s">
        <v>87</v>
      </c>
      <c r="AY164" s="183" t="s">
        <v>129</v>
      </c>
      <c r="BK164" s="185">
        <f>SUM(BK165:BK207)</f>
        <v>0</v>
      </c>
    </row>
    <row r="165" spans="1:65" s="2" customFormat="1" ht="24.2" customHeight="1">
      <c r="A165" s="33"/>
      <c r="B165" s="34"/>
      <c r="C165" s="188" t="s">
        <v>208</v>
      </c>
      <c r="D165" s="188" t="s">
        <v>132</v>
      </c>
      <c r="E165" s="189" t="s">
        <v>162</v>
      </c>
      <c r="F165" s="190" t="s">
        <v>163</v>
      </c>
      <c r="G165" s="191" t="s">
        <v>164</v>
      </c>
      <c r="H165" s="192">
        <v>105</v>
      </c>
      <c r="I165" s="193"/>
      <c r="J165" s="193"/>
      <c r="K165" s="194">
        <f>ROUND(P165*H165,2)</f>
        <v>0</v>
      </c>
      <c r="L165" s="190" t="s">
        <v>136</v>
      </c>
      <c r="M165" s="38"/>
      <c r="N165" s="195" t="s">
        <v>1</v>
      </c>
      <c r="O165" s="196" t="s">
        <v>40</v>
      </c>
      <c r="P165" s="197">
        <f>I165+J165</f>
        <v>0</v>
      </c>
      <c r="Q165" s="197">
        <f>ROUND(I165*H165,2)</f>
        <v>0</v>
      </c>
      <c r="R165" s="197">
        <f>ROUND(J165*H165,2)</f>
        <v>0</v>
      </c>
      <c r="S165" s="70"/>
      <c r="T165" s="198">
        <f>S165*H165</f>
        <v>0</v>
      </c>
      <c r="U165" s="198">
        <v>0</v>
      </c>
      <c r="V165" s="198">
        <f>U165*H165</f>
        <v>0</v>
      </c>
      <c r="W165" s="198">
        <v>0</v>
      </c>
      <c r="X165" s="199">
        <f>W165*H165</f>
        <v>0</v>
      </c>
      <c r="Y165" s="33"/>
      <c r="Z165" s="33"/>
      <c r="AA165" s="33"/>
      <c r="AB165" s="33"/>
      <c r="AC165" s="33"/>
      <c r="AD165" s="33"/>
      <c r="AE165" s="33"/>
      <c r="AR165" s="200" t="s">
        <v>137</v>
      </c>
      <c r="AT165" s="200" t="s">
        <v>132</v>
      </c>
      <c r="AU165" s="200" t="s">
        <v>151</v>
      </c>
      <c r="AY165" s="16" t="s">
        <v>129</v>
      </c>
      <c r="BE165" s="201">
        <f>IF(O165="základní",K165,0)</f>
        <v>0</v>
      </c>
      <c r="BF165" s="201">
        <f>IF(O165="snížená",K165,0)</f>
        <v>0</v>
      </c>
      <c r="BG165" s="201">
        <f>IF(O165="zákl. přenesená",K165,0)</f>
        <v>0</v>
      </c>
      <c r="BH165" s="201">
        <f>IF(O165="sníž. přenesená",K165,0)</f>
        <v>0</v>
      </c>
      <c r="BI165" s="201">
        <f>IF(O165="nulová",K165,0)</f>
        <v>0</v>
      </c>
      <c r="BJ165" s="16" t="s">
        <v>85</v>
      </c>
      <c r="BK165" s="201">
        <f>ROUND(P165*H165,2)</f>
        <v>0</v>
      </c>
      <c r="BL165" s="16" t="s">
        <v>137</v>
      </c>
      <c r="BM165" s="200" t="s">
        <v>343</v>
      </c>
    </row>
    <row r="166" spans="1:65" s="2" customFormat="1" ht="29.25">
      <c r="A166" s="33"/>
      <c r="B166" s="34"/>
      <c r="C166" s="35"/>
      <c r="D166" s="202" t="s">
        <v>139</v>
      </c>
      <c r="E166" s="35"/>
      <c r="F166" s="203" t="s">
        <v>166</v>
      </c>
      <c r="G166" s="35"/>
      <c r="H166" s="35"/>
      <c r="I166" s="204"/>
      <c r="J166" s="204"/>
      <c r="K166" s="35"/>
      <c r="L166" s="35"/>
      <c r="M166" s="38"/>
      <c r="N166" s="205"/>
      <c r="O166" s="206"/>
      <c r="P166" s="70"/>
      <c r="Q166" s="70"/>
      <c r="R166" s="70"/>
      <c r="S166" s="70"/>
      <c r="T166" s="70"/>
      <c r="U166" s="70"/>
      <c r="V166" s="70"/>
      <c r="W166" s="70"/>
      <c r="X166" s="71"/>
      <c r="Y166" s="33"/>
      <c r="Z166" s="33"/>
      <c r="AA166" s="33"/>
      <c r="AB166" s="33"/>
      <c r="AC166" s="33"/>
      <c r="AD166" s="33"/>
      <c r="AE166" s="33"/>
      <c r="AT166" s="16" t="s">
        <v>139</v>
      </c>
      <c r="AU166" s="16" t="s">
        <v>151</v>
      </c>
    </row>
    <row r="167" spans="1:65" s="2" customFormat="1" ht="29.25">
      <c r="A167" s="33"/>
      <c r="B167" s="34"/>
      <c r="C167" s="35"/>
      <c r="D167" s="202" t="s">
        <v>141</v>
      </c>
      <c r="E167" s="35"/>
      <c r="F167" s="207" t="s">
        <v>167</v>
      </c>
      <c r="G167" s="35"/>
      <c r="H167" s="35"/>
      <c r="I167" s="204"/>
      <c r="J167" s="204"/>
      <c r="K167" s="35"/>
      <c r="L167" s="35"/>
      <c r="M167" s="38"/>
      <c r="N167" s="205"/>
      <c r="O167" s="206"/>
      <c r="P167" s="70"/>
      <c r="Q167" s="70"/>
      <c r="R167" s="70"/>
      <c r="S167" s="70"/>
      <c r="T167" s="70"/>
      <c r="U167" s="70"/>
      <c r="V167" s="70"/>
      <c r="W167" s="70"/>
      <c r="X167" s="71"/>
      <c r="Y167" s="33"/>
      <c r="Z167" s="33"/>
      <c r="AA167" s="33"/>
      <c r="AB167" s="33"/>
      <c r="AC167" s="33"/>
      <c r="AD167" s="33"/>
      <c r="AE167" s="33"/>
      <c r="AT167" s="16" t="s">
        <v>141</v>
      </c>
      <c r="AU167" s="16" t="s">
        <v>151</v>
      </c>
    </row>
    <row r="168" spans="1:65" s="2" customFormat="1" ht="19.5">
      <c r="A168" s="33"/>
      <c r="B168" s="34"/>
      <c r="C168" s="35"/>
      <c r="D168" s="202" t="s">
        <v>149</v>
      </c>
      <c r="E168" s="35"/>
      <c r="F168" s="207" t="s">
        <v>168</v>
      </c>
      <c r="G168" s="35"/>
      <c r="H168" s="35"/>
      <c r="I168" s="204"/>
      <c r="J168" s="204"/>
      <c r="K168" s="35"/>
      <c r="L168" s="35"/>
      <c r="M168" s="38"/>
      <c r="N168" s="205"/>
      <c r="O168" s="206"/>
      <c r="P168" s="70"/>
      <c r="Q168" s="70"/>
      <c r="R168" s="70"/>
      <c r="S168" s="70"/>
      <c r="T168" s="70"/>
      <c r="U168" s="70"/>
      <c r="V168" s="70"/>
      <c r="W168" s="70"/>
      <c r="X168" s="71"/>
      <c r="Y168" s="33"/>
      <c r="Z168" s="33"/>
      <c r="AA168" s="33"/>
      <c r="AB168" s="33"/>
      <c r="AC168" s="33"/>
      <c r="AD168" s="33"/>
      <c r="AE168" s="33"/>
      <c r="AT168" s="16" t="s">
        <v>149</v>
      </c>
      <c r="AU168" s="16" t="s">
        <v>151</v>
      </c>
    </row>
    <row r="169" spans="1:65" s="13" customFormat="1">
      <c r="B169" s="208"/>
      <c r="C169" s="209"/>
      <c r="D169" s="202" t="s">
        <v>158</v>
      </c>
      <c r="E169" s="210" t="s">
        <v>1</v>
      </c>
      <c r="F169" s="211" t="s">
        <v>214</v>
      </c>
      <c r="G169" s="209"/>
      <c r="H169" s="212">
        <v>12</v>
      </c>
      <c r="I169" s="213"/>
      <c r="J169" s="213"/>
      <c r="K169" s="209"/>
      <c r="L169" s="209"/>
      <c r="M169" s="214"/>
      <c r="N169" s="215"/>
      <c r="O169" s="216"/>
      <c r="P169" s="216"/>
      <c r="Q169" s="216"/>
      <c r="R169" s="216"/>
      <c r="S169" s="216"/>
      <c r="T169" s="216"/>
      <c r="U169" s="216"/>
      <c r="V169" s="216"/>
      <c r="W169" s="216"/>
      <c r="X169" s="217"/>
      <c r="AT169" s="218" t="s">
        <v>158</v>
      </c>
      <c r="AU169" s="218" t="s">
        <v>151</v>
      </c>
      <c r="AV169" s="13" t="s">
        <v>87</v>
      </c>
      <c r="AW169" s="13" t="s">
        <v>5</v>
      </c>
      <c r="AX169" s="13" t="s">
        <v>77</v>
      </c>
      <c r="AY169" s="218" t="s">
        <v>129</v>
      </c>
    </row>
    <row r="170" spans="1:65" s="13" customFormat="1">
      <c r="B170" s="208"/>
      <c r="C170" s="209"/>
      <c r="D170" s="202" t="s">
        <v>158</v>
      </c>
      <c r="E170" s="210" t="s">
        <v>1</v>
      </c>
      <c r="F170" s="211" t="s">
        <v>214</v>
      </c>
      <c r="G170" s="209"/>
      <c r="H170" s="212">
        <v>12</v>
      </c>
      <c r="I170" s="213"/>
      <c r="J170" s="213"/>
      <c r="K170" s="209"/>
      <c r="L170" s="209"/>
      <c r="M170" s="214"/>
      <c r="N170" s="215"/>
      <c r="O170" s="216"/>
      <c r="P170" s="216"/>
      <c r="Q170" s="216"/>
      <c r="R170" s="216"/>
      <c r="S170" s="216"/>
      <c r="T170" s="216"/>
      <c r="U170" s="216"/>
      <c r="V170" s="216"/>
      <c r="W170" s="216"/>
      <c r="X170" s="217"/>
      <c r="AT170" s="218" t="s">
        <v>158</v>
      </c>
      <c r="AU170" s="218" t="s">
        <v>151</v>
      </c>
      <c r="AV170" s="13" t="s">
        <v>87</v>
      </c>
      <c r="AW170" s="13" t="s">
        <v>5</v>
      </c>
      <c r="AX170" s="13" t="s">
        <v>77</v>
      </c>
      <c r="AY170" s="218" t="s">
        <v>129</v>
      </c>
    </row>
    <row r="171" spans="1:65" s="13" customFormat="1">
      <c r="B171" s="208"/>
      <c r="C171" s="209"/>
      <c r="D171" s="202" t="s">
        <v>158</v>
      </c>
      <c r="E171" s="210" t="s">
        <v>1</v>
      </c>
      <c r="F171" s="211" t="s">
        <v>344</v>
      </c>
      <c r="G171" s="209"/>
      <c r="H171" s="212">
        <v>53</v>
      </c>
      <c r="I171" s="213"/>
      <c r="J171" s="213"/>
      <c r="K171" s="209"/>
      <c r="L171" s="209"/>
      <c r="M171" s="214"/>
      <c r="N171" s="215"/>
      <c r="O171" s="216"/>
      <c r="P171" s="216"/>
      <c r="Q171" s="216"/>
      <c r="R171" s="216"/>
      <c r="S171" s="216"/>
      <c r="T171" s="216"/>
      <c r="U171" s="216"/>
      <c r="V171" s="216"/>
      <c r="W171" s="216"/>
      <c r="X171" s="217"/>
      <c r="AT171" s="218" t="s">
        <v>158</v>
      </c>
      <c r="AU171" s="218" t="s">
        <v>151</v>
      </c>
      <c r="AV171" s="13" t="s">
        <v>87</v>
      </c>
      <c r="AW171" s="13" t="s">
        <v>5</v>
      </c>
      <c r="AX171" s="13" t="s">
        <v>77</v>
      </c>
      <c r="AY171" s="218" t="s">
        <v>129</v>
      </c>
    </row>
    <row r="172" spans="1:65" s="13" customFormat="1">
      <c r="B172" s="208"/>
      <c r="C172" s="209"/>
      <c r="D172" s="202" t="s">
        <v>158</v>
      </c>
      <c r="E172" s="210" t="s">
        <v>1</v>
      </c>
      <c r="F172" s="211" t="s">
        <v>85</v>
      </c>
      <c r="G172" s="209"/>
      <c r="H172" s="212">
        <v>1</v>
      </c>
      <c r="I172" s="213"/>
      <c r="J172" s="213"/>
      <c r="K172" s="209"/>
      <c r="L172" s="209"/>
      <c r="M172" s="214"/>
      <c r="N172" s="215"/>
      <c r="O172" s="216"/>
      <c r="P172" s="216"/>
      <c r="Q172" s="216"/>
      <c r="R172" s="216"/>
      <c r="S172" s="216"/>
      <c r="T172" s="216"/>
      <c r="U172" s="216"/>
      <c r="V172" s="216"/>
      <c r="W172" s="216"/>
      <c r="X172" s="217"/>
      <c r="AT172" s="218" t="s">
        <v>158</v>
      </c>
      <c r="AU172" s="218" t="s">
        <v>151</v>
      </c>
      <c r="AV172" s="13" t="s">
        <v>87</v>
      </c>
      <c r="AW172" s="13" t="s">
        <v>5</v>
      </c>
      <c r="AX172" s="13" t="s">
        <v>77</v>
      </c>
      <c r="AY172" s="218" t="s">
        <v>129</v>
      </c>
    </row>
    <row r="173" spans="1:65" s="13" customFormat="1">
      <c r="B173" s="208"/>
      <c r="C173" s="209"/>
      <c r="D173" s="202" t="s">
        <v>158</v>
      </c>
      <c r="E173" s="210" t="s">
        <v>1</v>
      </c>
      <c r="F173" s="211" t="s">
        <v>345</v>
      </c>
      <c r="G173" s="209"/>
      <c r="H173" s="212">
        <v>27</v>
      </c>
      <c r="I173" s="213"/>
      <c r="J173" s="213"/>
      <c r="K173" s="209"/>
      <c r="L173" s="209"/>
      <c r="M173" s="214"/>
      <c r="N173" s="215"/>
      <c r="O173" s="216"/>
      <c r="P173" s="216"/>
      <c r="Q173" s="216"/>
      <c r="R173" s="216"/>
      <c r="S173" s="216"/>
      <c r="T173" s="216"/>
      <c r="U173" s="216"/>
      <c r="V173" s="216"/>
      <c r="W173" s="216"/>
      <c r="X173" s="217"/>
      <c r="AT173" s="218" t="s">
        <v>158</v>
      </c>
      <c r="AU173" s="218" t="s">
        <v>151</v>
      </c>
      <c r="AV173" s="13" t="s">
        <v>87</v>
      </c>
      <c r="AW173" s="13" t="s">
        <v>5</v>
      </c>
      <c r="AX173" s="13" t="s">
        <v>77</v>
      </c>
      <c r="AY173" s="218" t="s">
        <v>129</v>
      </c>
    </row>
    <row r="174" spans="1:65" s="14" customFormat="1">
      <c r="B174" s="219"/>
      <c r="C174" s="220"/>
      <c r="D174" s="202" t="s">
        <v>158</v>
      </c>
      <c r="E174" s="221" t="s">
        <v>1</v>
      </c>
      <c r="F174" s="222" t="s">
        <v>161</v>
      </c>
      <c r="G174" s="220"/>
      <c r="H174" s="223">
        <v>105</v>
      </c>
      <c r="I174" s="224"/>
      <c r="J174" s="224"/>
      <c r="K174" s="220"/>
      <c r="L174" s="220"/>
      <c r="M174" s="225"/>
      <c r="N174" s="226"/>
      <c r="O174" s="227"/>
      <c r="P174" s="227"/>
      <c r="Q174" s="227"/>
      <c r="R174" s="227"/>
      <c r="S174" s="227"/>
      <c r="T174" s="227"/>
      <c r="U174" s="227"/>
      <c r="V174" s="227"/>
      <c r="W174" s="227"/>
      <c r="X174" s="228"/>
      <c r="AT174" s="229" t="s">
        <v>158</v>
      </c>
      <c r="AU174" s="229" t="s">
        <v>151</v>
      </c>
      <c r="AV174" s="14" t="s">
        <v>137</v>
      </c>
      <c r="AW174" s="14" t="s">
        <v>5</v>
      </c>
      <c r="AX174" s="14" t="s">
        <v>85</v>
      </c>
      <c r="AY174" s="229" t="s">
        <v>129</v>
      </c>
    </row>
    <row r="175" spans="1:65" s="2" customFormat="1" ht="33" customHeight="1">
      <c r="A175" s="33"/>
      <c r="B175" s="34"/>
      <c r="C175" s="188" t="s">
        <v>214</v>
      </c>
      <c r="D175" s="188" t="s">
        <v>132</v>
      </c>
      <c r="E175" s="189" t="s">
        <v>152</v>
      </c>
      <c r="F175" s="190" t="s">
        <v>153</v>
      </c>
      <c r="G175" s="191" t="s">
        <v>145</v>
      </c>
      <c r="H175" s="192">
        <v>800</v>
      </c>
      <c r="I175" s="193"/>
      <c r="J175" s="193"/>
      <c r="K175" s="194">
        <f>ROUND(P175*H175,2)</f>
        <v>0</v>
      </c>
      <c r="L175" s="190" t="s">
        <v>136</v>
      </c>
      <c r="M175" s="38"/>
      <c r="N175" s="195" t="s">
        <v>1</v>
      </c>
      <c r="O175" s="196" t="s">
        <v>40</v>
      </c>
      <c r="P175" s="197">
        <f>I175+J175</f>
        <v>0</v>
      </c>
      <c r="Q175" s="197">
        <f>ROUND(I175*H175,2)</f>
        <v>0</v>
      </c>
      <c r="R175" s="197">
        <f>ROUND(J175*H175,2)</f>
        <v>0</v>
      </c>
      <c r="S175" s="70"/>
      <c r="T175" s="198">
        <f>S175*H175</f>
        <v>0</v>
      </c>
      <c r="U175" s="198">
        <v>0</v>
      </c>
      <c r="V175" s="198">
        <f>U175*H175</f>
        <v>0</v>
      </c>
      <c r="W175" s="198">
        <v>0</v>
      </c>
      <c r="X175" s="199">
        <f>W175*H175</f>
        <v>0</v>
      </c>
      <c r="Y175" s="33"/>
      <c r="Z175" s="33"/>
      <c r="AA175" s="33"/>
      <c r="AB175" s="33"/>
      <c r="AC175" s="33"/>
      <c r="AD175" s="33"/>
      <c r="AE175" s="33"/>
      <c r="AR175" s="200" t="s">
        <v>137</v>
      </c>
      <c r="AT175" s="200" t="s">
        <v>132</v>
      </c>
      <c r="AU175" s="200" t="s">
        <v>151</v>
      </c>
      <c r="AY175" s="16" t="s">
        <v>129</v>
      </c>
      <c r="BE175" s="201">
        <f>IF(O175="základní",K175,0)</f>
        <v>0</v>
      </c>
      <c r="BF175" s="201">
        <f>IF(O175="snížená",K175,0)</f>
        <v>0</v>
      </c>
      <c r="BG175" s="201">
        <f>IF(O175="zákl. přenesená",K175,0)</f>
        <v>0</v>
      </c>
      <c r="BH175" s="201">
        <f>IF(O175="sníž. přenesená",K175,0)</f>
        <v>0</v>
      </c>
      <c r="BI175" s="201">
        <f>IF(O175="nulová",K175,0)</f>
        <v>0</v>
      </c>
      <c r="BJ175" s="16" t="s">
        <v>85</v>
      </c>
      <c r="BK175" s="201">
        <f>ROUND(P175*H175,2)</f>
        <v>0</v>
      </c>
      <c r="BL175" s="16" t="s">
        <v>137</v>
      </c>
      <c r="BM175" s="200" t="s">
        <v>346</v>
      </c>
    </row>
    <row r="176" spans="1:65" s="2" customFormat="1" ht="68.25">
      <c r="A176" s="33"/>
      <c r="B176" s="34"/>
      <c r="C176" s="35"/>
      <c r="D176" s="202" t="s">
        <v>139</v>
      </c>
      <c r="E176" s="35"/>
      <c r="F176" s="203" t="s">
        <v>155</v>
      </c>
      <c r="G176" s="35"/>
      <c r="H176" s="35"/>
      <c r="I176" s="204"/>
      <c r="J176" s="204"/>
      <c r="K176" s="35"/>
      <c r="L176" s="35"/>
      <c r="M176" s="38"/>
      <c r="N176" s="205"/>
      <c r="O176" s="206"/>
      <c r="P176" s="70"/>
      <c r="Q176" s="70"/>
      <c r="R176" s="70"/>
      <c r="S176" s="70"/>
      <c r="T176" s="70"/>
      <c r="U176" s="70"/>
      <c r="V176" s="70"/>
      <c r="W176" s="70"/>
      <c r="X176" s="71"/>
      <c r="Y176" s="33"/>
      <c r="Z176" s="33"/>
      <c r="AA176" s="33"/>
      <c r="AB176" s="33"/>
      <c r="AC176" s="33"/>
      <c r="AD176" s="33"/>
      <c r="AE176" s="33"/>
      <c r="AT176" s="16" t="s">
        <v>139</v>
      </c>
      <c r="AU176" s="16" t="s">
        <v>151</v>
      </c>
    </row>
    <row r="177" spans="1:65" s="2" customFormat="1" ht="68.25">
      <c r="A177" s="33"/>
      <c r="B177" s="34"/>
      <c r="C177" s="35"/>
      <c r="D177" s="202" t="s">
        <v>141</v>
      </c>
      <c r="E177" s="35"/>
      <c r="F177" s="207" t="s">
        <v>156</v>
      </c>
      <c r="G177" s="35"/>
      <c r="H177" s="35"/>
      <c r="I177" s="204"/>
      <c r="J177" s="204"/>
      <c r="K177" s="35"/>
      <c r="L177" s="35"/>
      <c r="M177" s="38"/>
      <c r="N177" s="205"/>
      <c r="O177" s="206"/>
      <c r="P177" s="70"/>
      <c r="Q177" s="70"/>
      <c r="R177" s="70"/>
      <c r="S177" s="70"/>
      <c r="T177" s="70"/>
      <c r="U177" s="70"/>
      <c r="V177" s="70"/>
      <c r="W177" s="70"/>
      <c r="X177" s="71"/>
      <c r="Y177" s="33"/>
      <c r="Z177" s="33"/>
      <c r="AA177" s="33"/>
      <c r="AB177" s="33"/>
      <c r="AC177" s="33"/>
      <c r="AD177" s="33"/>
      <c r="AE177" s="33"/>
      <c r="AT177" s="16" t="s">
        <v>141</v>
      </c>
      <c r="AU177" s="16" t="s">
        <v>151</v>
      </c>
    </row>
    <row r="178" spans="1:65" s="2" customFormat="1" ht="19.5">
      <c r="A178" s="33"/>
      <c r="B178" s="34"/>
      <c r="C178" s="35"/>
      <c r="D178" s="202" t="s">
        <v>149</v>
      </c>
      <c r="E178" s="35"/>
      <c r="F178" s="207" t="s">
        <v>157</v>
      </c>
      <c r="G178" s="35"/>
      <c r="H178" s="35"/>
      <c r="I178" s="204"/>
      <c r="J178" s="204"/>
      <c r="K178" s="35"/>
      <c r="L178" s="35"/>
      <c r="M178" s="38"/>
      <c r="N178" s="205"/>
      <c r="O178" s="206"/>
      <c r="P178" s="70"/>
      <c r="Q178" s="70"/>
      <c r="R178" s="70"/>
      <c r="S178" s="70"/>
      <c r="T178" s="70"/>
      <c r="U178" s="70"/>
      <c r="V178" s="70"/>
      <c r="W178" s="70"/>
      <c r="X178" s="71"/>
      <c r="Y178" s="33"/>
      <c r="Z178" s="33"/>
      <c r="AA178" s="33"/>
      <c r="AB178" s="33"/>
      <c r="AC178" s="33"/>
      <c r="AD178" s="33"/>
      <c r="AE178" s="33"/>
      <c r="AT178" s="16" t="s">
        <v>149</v>
      </c>
      <c r="AU178" s="16" t="s">
        <v>151</v>
      </c>
    </row>
    <row r="179" spans="1:65" s="2" customFormat="1" ht="33" customHeight="1">
      <c r="A179" s="33"/>
      <c r="B179" s="34"/>
      <c r="C179" s="188" t="s">
        <v>222</v>
      </c>
      <c r="D179" s="188" t="s">
        <v>132</v>
      </c>
      <c r="E179" s="189" t="s">
        <v>347</v>
      </c>
      <c r="F179" s="190" t="s">
        <v>348</v>
      </c>
      <c r="G179" s="191" t="s">
        <v>145</v>
      </c>
      <c r="H179" s="192">
        <v>800</v>
      </c>
      <c r="I179" s="193"/>
      <c r="J179" s="193"/>
      <c r="K179" s="194">
        <f>ROUND(P179*H179,2)</f>
        <v>0</v>
      </c>
      <c r="L179" s="190" t="s">
        <v>136</v>
      </c>
      <c r="M179" s="38"/>
      <c r="N179" s="195" t="s">
        <v>1</v>
      </c>
      <c r="O179" s="196" t="s">
        <v>40</v>
      </c>
      <c r="P179" s="197">
        <f>I179+J179</f>
        <v>0</v>
      </c>
      <c r="Q179" s="197">
        <f>ROUND(I179*H179,2)</f>
        <v>0</v>
      </c>
      <c r="R179" s="197">
        <f>ROUND(J179*H179,2)</f>
        <v>0</v>
      </c>
      <c r="S179" s="70"/>
      <c r="T179" s="198">
        <f>S179*H179</f>
        <v>0</v>
      </c>
      <c r="U179" s="198">
        <v>0</v>
      </c>
      <c r="V179" s="198">
        <f>U179*H179</f>
        <v>0</v>
      </c>
      <c r="W179" s="198">
        <v>0</v>
      </c>
      <c r="X179" s="199">
        <f>W179*H179</f>
        <v>0</v>
      </c>
      <c r="Y179" s="33"/>
      <c r="Z179" s="33"/>
      <c r="AA179" s="33"/>
      <c r="AB179" s="33"/>
      <c r="AC179" s="33"/>
      <c r="AD179" s="33"/>
      <c r="AE179" s="33"/>
      <c r="AR179" s="200" t="s">
        <v>137</v>
      </c>
      <c r="AT179" s="200" t="s">
        <v>132</v>
      </c>
      <c r="AU179" s="200" t="s">
        <v>151</v>
      </c>
      <c r="AY179" s="16" t="s">
        <v>129</v>
      </c>
      <c r="BE179" s="201">
        <f>IF(O179="základní",K179,0)</f>
        <v>0</v>
      </c>
      <c r="BF179" s="201">
        <f>IF(O179="snížená",K179,0)</f>
        <v>0</v>
      </c>
      <c r="BG179" s="201">
        <f>IF(O179="zákl. přenesená",K179,0)</f>
        <v>0</v>
      </c>
      <c r="BH179" s="201">
        <f>IF(O179="sníž. přenesená",K179,0)</f>
        <v>0</v>
      </c>
      <c r="BI179" s="201">
        <f>IF(O179="nulová",K179,0)</f>
        <v>0</v>
      </c>
      <c r="BJ179" s="16" t="s">
        <v>85</v>
      </c>
      <c r="BK179" s="201">
        <f>ROUND(P179*H179,2)</f>
        <v>0</v>
      </c>
      <c r="BL179" s="16" t="s">
        <v>137</v>
      </c>
      <c r="BM179" s="200" t="s">
        <v>349</v>
      </c>
    </row>
    <row r="180" spans="1:65" s="2" customFormat="1" ht="78">
      <c r="A180" s="33"/>
      <c r="B180" s="34"/>
      <c r="C180" s="35"/>
      <c r="D180" s="202" t="s">
        <v>139</v>
      </c>
      <c r="E180" s="35"/>
      <c r="F180" s="203" t="s">
        <v>350</v>
      </c>
      <c r="G180" s="35"/>
      <c r="H180" s="35"/>
      <c r="I180" s="204"/>
      <c r="J180" s="204"/>
      <c r="K180" s="35"/>
      <c r="L180" s="35"/>
      <c r="M180" s="38"/>
      <c r="N180" s="205"/>
      <c r="O180" s="206"/>
      <c r="P180" s="70"/>
      <c r="Q180" s="70"/>
      <c r="R180" s="70"/>
      <c r="S180" s="70"/>
      <c r="T180" s="70"/>
      <c r="U180" s="70"/>
      <c r="V180" s="70"/>
      <c r="W180" s="70"/>
      <c r="X180" s="71"/>
      <c r="Y180" s="33"/>
      <c r="Z180" s="33"/>
      <c r="AA180" s="33"/>
      <c r="AB180" s="33"/>
      <c r="AC180" s="33"/>
      <c r="AD180" s="33"/>
      <c r="AE180" s="33"/>
      <c r="AT180" s="16" t="s">
        <v>139</v>
      </c>
      <c r="AU180" s="16" t="s">
        <v>151</v>
      </c>
    </row>
    <row r="181" spans="1:65" s="2" customFormat="1" ht="19.5">
      <c r="A181" s="33"/>
      <c r="B181" s="34"/>
      <c r="C181" s="35"/>
      <c r="D181" s="202" t="s">
        <v>149</v>
      </c>
      <c r="E181" s="35"/>
      <c r="F181" s="207" t="s">
        <v>157</v>
      </c>
      <c r="G181" s="35"/>
      <c r="H181" s="35"/>
      <c r="I181" s="204"/>
      <c r="J181" s="204"/>
      <c r="K181" s="35"/>
      <c r="L181" s="35"/>
      <c r="M181" s="38"/>
      <c r="N181" s="205"/>
      <c r="O181" s="206"/>
      <c r="P181" s="70"/>
      <c r="Q181" s="70"/>
      <c r="R181" s="70"/>
      <c r="S181" s="70"/>
      <c r="T181" s="70"/>
      <c r="U181" s="70"/>
      <c r="V181" s="70"/>
      <c r="W181" s="70"/>
      <c r="X181" s="71"/>
      <c r="Y181" s="33"/>
      <c r="Z181" s="33"/>
      <c r="AA181" s="33"/>
      <c r="AB181" s="33"/>
      <c r="AC181" s="33"/>
      <c r="AD181" s="33"/>
      <c r="AE181" s="33"/>
      <c r="AT181" s="16" t="s">
        <v>149</v>
      </c>
      <c r="AU181" s="16" t="s">
        <v>151</v>
      </c>
    </row>
    <row r="182" spans="1:65" s="2" customFormat="1" ht="24">
      <c r="A182" s="33"/>
      <c r="B182" s="34"/>
      <c r="C182" s="188" t="s">
        <v>228</v>
      </c>
      <c r="D182" s="188" t="s">
        <v>132</v>
      </c>
      <c r="E182" s="189" t="s">
        <v>184</v>
      </c>
      <c r="F182" s="190" t="s">
        <v>185</v>
      </c>
      <c r="G182" s="191" t="s">
        <v>186</v>
      </c>
      <c r="H182" s="192">
        <v>0.8</v>
      </c>
      <c r="I182" s="193"/>
      <c r="J182" s="193"/>
      <c r="K182" s="194">
        <f>ROUND(P182*H182,2)</f>
        <v>0</v>
      </c>
      <c r="L182" s="190" t="s">
        <v>351</v>
      </c>
      <c r="M182" s="38"/>
      <c r="N182" s="195" t="s">
        <v>1</v>
      </c>
      <c r="O182" s="196" t="s">
        <v>40</v>
      </c>
      <c r="P182" s="197">
        <f>I182+J182</f>
        <v>0</v>
      </c>
      <c r="Q182" s="197">
        <f>ROUND(I182*H182,2)</f>
        <v>0</v>
      </c>
      <c r="R182" s="197">
        <f>ROUND(J182*H182,2)</f>
        <v>0</v>
      </c>
      <c r="S182" s="70"/>
      <c r="T182" s="198">
        <f>S182*H182</f>
        <v>0</v>
      </c>
      <c r="U182" s="198">
        <v>0</v>
      </c>
      <c r="V182" s="198">
        <f>U182*H182</f>
        <v>0</v>
      </c>
      <c r="W182" s="198">
        <v>0</v>
      </c>
      <c r="X182" s="199">
        <f>W182*H182</f>
        <v>0</v>
      </c>
      <c r="Y182" s="33"/>
      <c r="Z182" s="33"/>
      <c r="AA182" s="33"/>
      <c r="AB182" s="33"/>
      <c r="AC182" s="33"/>
      <c r="AD182" s="33"/>
      <c r="AE182" s="33"/>
      <c r="AR182" s="200" t="s">
        <v>137</v>
      </c>
      <c r="AT182" s="200" t="s">
        <v>132</v>
      </c>
      <c r="AU182" s="200" t="s">
        <v>151</v>
      </c>
      <c r="AY182" s="16" t="s">
        <v>129</v>
      </c>
      <c r="BE182" s="201">
        <f>IF(O182="základní",K182,0)</f>
        <v>0</v>
      </c>
      <c r="BF182" s="201">
        <f>IF(O182="snížená",K182,0)</f>
        <v>0</v>
      </c>
      <c r="BG182" s="201">
        <f>IF(O182="zákl. přenesená",K182,0)</f>
        <v>0</v>
      </c>
      <c r="BH182" s="201">
        <f>IF(O182="sníž. přenesená",K182,0)</f>
        <v>0</v>
      </c>
      <c r="BI182" s="201">
        <f>IF(O182="nulová",K182,0)</f>
        <v>0</v>
      </c>
      <c r="BJ182" s="16" t="s">
        <v>85</v>
      </c>
      <c r="BK182" s="201">
        <f>ROUND(P182*H182,2)</f>
        <v>0</v>
      </c>
      <c r="BL182" s="16" t="s">
        <v>137</v>
      </c>
      <c r="BM182" s="200" t="s">
        <v>352</v>
      </c>
    </row>
    <row r="183" spans="1:65" s="2" customFormat="1" ht="39">
      <c r="A183" s="33"/>
      <c r="B183" s="34"/>
      <c r="C183" s="35"/>
      <c r="D183" s="202" t="s">
        <v>139</v>
      </c>
      <c r="E183" s="35"/>
      <c r="F183" s="203" t="s">
        <v>188</v>
      </c>
      <c r="G183" s="35"/>
      <c r="H183" s="35"/>
      <c r="I183" s="204"/>
      <c r="J183" s="204"/>
      <c r="K183" s="35"/>
      <c r="L183" s="35"/>
      <c r="M183" s="38"/>
      <c r="N183" s="205"/>
      <c r="O183" s="206"/>
      <c r="P183" s="70"/>
      <c r="Q183" s="70"/>
      <c r="R183" s="70"/>
      <c r="S183" s="70"/>
      <c r="T183" s="70"/>
      <c r="U183" s="70"/>
      <c r="V183" s="70"/>
      <c r="W183" s="70"/>
      <c r="X183" s="71"/>
      <c r="Y183" s="33"/>
      <c r="Z183" s="33"/>
      <c r="AA183" s="33"/>
      <c r="AB183" s="33"/>
      <c r="AC183" s="33"/>
      <c r="AD183" s="33"/>
      <c r="AE183" s="33"/>
      <c r="AT183" s="16" t="s">
        <v>139</v>
      </c>
      <c r="AU183" s="16" t="s">
        <v>151</v>
      </c>
    </row>
    <row r="184" spans="1:65" s="2" customFormat="1" ht="24">
      <c r="A184" s="33"/>
      <c r="B184" s="34"/>
      <c r="C184" s="188" t="s">
        <v>9</v>
      </c>
      <c r="D184" s="188" t="s">
        <v>132</v>
      </c>
      <c r="E184" s="189" t="s">
        <v>169</v>
      </c>
      <c r="F184" s="190" t="s">
        <v>353</v>
      </c>
      <c r="G184" s="191" t="s">
        <v>171</v>
      </c>
      <c r="H184" s="192">
        <v>66</v>
      </c>
      <c r="I184" s="193"/>
      <c r="J184" s="193"/>
      <c r="K184" s="194">
        <f>ROUND(P184*H184,2)</f>
        <v>0</v>
      </c>
      <c r="L184" s="190" t="s">
        <v>136</v>
      </c>
      <c r="M184" s="38"/>
      <c r="N184" s="195" t="s">
        <v>1</v>
      </c>
      <c r="O184" s="196" t="s">
        <v>40</v>
      </c>
      <c r="P184" s="197">
        <f>I184+J184</f>
        <v>0</v>
      </c>
      <c r="Q184" s="197">
        <f>ROUND(I184*H184,2)</f>
        <v>0</v>
      </c>
      <c r="R184" s="197">
        <f>ROUND(J184*H184,2)</f>
        <v>0</v>
      </c>
      <c r="S184" s="70"/>
      <c r="T184" s="198">
        <f>S184*H184</f>
        <v>0</v>
      </c>
      <c r="U184" s="198">
        <v>0</v>
      </c>
      <c r="V184" s="198">
        <f>U184*H184</f>
        <v>0</v>
      </c>
      <c r="W184" s="198">
        <v>0</v>
      </c>
      <c r="X184" s="199">
        <f>W184*H184</f>
        <v>0</v>
      </c>
      <c r="Y184" s="33"/>
      <c r="Z184" s="33"/>
      <c r="AA184" s="33"/>
      <c r="AB184" s="33"/>
      <c r="AC184" s="33"/>
      <c r="AD184" s="33"/>
      <c r="AE184" s="33"/>
      <c r="AR184" s="200" t="s">
        <v>137</v>
      </c>
      <c r="AT184" s="200" t="s">
        <v>132</v>
      </c>
      <c r="AU184" s="200" t="s">
        <v>151</v>
      </c>
      <c r="AY184" s="16" t="s">
        <v>129</v>
      </c>
      <c r="BE184" s="201">
        <f>IF(O184="základní",K184,0)</f>
        <v>0</v>
      </c>
      <c r="BF184" s="201">
        <f>IF(O184="snížená",K184,0)</f>
        <v>0</v>
      </c>
      <c r="BG184" s="201">
        <f>IF(O184="zákl. přenesená",K184,0)</f>
        <v>0</v>
      </c>
      <c r="BH184" s="201">
        <f>IF(O184="sníž. přenesená",K184,0)</f>
        <v>0</v>
      </c>
      <c r="BI184" s="201">
        <f>IF(O184="nulová",K184,0)</f>
        <v>0</v>
      </c>
      <c r="BJ184" s="16" t="s">
        <v>85</v>
      </c>
      <c r="BK184" s="201">
        <f>ROUND(P184*H184,2)</f>
        <v>0</v>
      </c>
      <c r="BL184" s="16" t="s">
        <v>137</v>
      </c>
      <c r="BM184" s="200" t="s">
        <v>354</v>
      </c>
    </row>
    <row r="185" spans="1:65" s="2" customFormat="1" ht="58.5">
      <c r="A185" s="33"/>
      <c r="B185" s="34"/>
      <c r="C185" s="35"/>
      <c r="D185" s="202" t="s">
        <v>139</v>
      </c>
      <c r="E185" s="35"/>
      <c r="F185" s="203" t="s">
        <v>173</v>
      </c>
      <c r="G185" s="35"/>
      <c r="H185" s="35"/>
      <c r="I185" s="204"/>
      <c r="J185" s="204"/>
      <c r="K185" s="35"/>
      <c r="L185" s="35"/>
      <c r="M185" s="38"/>
      <c r="N185" s="205"/>
      <c r="O185" s="206"/>
      <c r="P185" s="70"/>
      <c r="Q185" s="70"/>
      <c r="R185" s="70"/>
      <c r="S185" s="70"/>
      <c r="T185" s="70"/>
      <c r="U185" s="70"/>
      <c r="V185" s="70"/>
      <c r="W185" s="70"/>
      <c r="X185" s="71"/>
      <c r="Y185" s="33"/>
      <c r="Z185" s="33"/>
      <c r="AA185" s="33"/>
      <c r="AB185" s="33"/>
      <c r="AC185" s="33"/>
      <c r="AD185" s="33"/>
      <c r="AE185" s="33"/>
      <c r="AT185" s="16" t="s">
        <v>139</v>
      </c>
      <c r="AU185" s="16" t="s">
        <v>151</v>
      </c>
    </row>
    <row r="186" spans="1:65" s="2" customFormat="1" ht="48.75">
      <c r="A186" s="33"/>
      <c r="B186" s="34"/>
      <c r="C186" s="35"/>
      <c r="D186" s="202" t="s">
        <v>141</v>
      </c>
      <c r="E186" s="35"/>
      <c r="F186" s="207" t="s">
        <v>174</v>
      </c>
      <c r="G186" s="35"/>
      <c r="H186" s="35"/>
      <c r="I186" s="204"/>
      <c r="J186" s="204"/>
      <c r="K186" s="35"/>
      <c r="L186" s="35"/>
      <c r="M186" s="38"/>
      <c r="N186" s="205"/>
      <c r="O186" s="206"/>
      <c r="P186" s="70"/>
      <c r="Q186" s="70"/>
      <c r="R186" s="70"/>
      <c r="S186" s="70"/>
      <c r="T186" s="70"/>
      <c r="U186" s="70"/>
      <c r="V186" s="70"/>
      <c r="W186" s="70"/>
      <c r="X186" s="71"/>
      <c r="Y186" s="33"/>
      <c r="Z186" s="33"/>
      <c r="AA186" s="33"/>
      <c r="AB186" s="33"/>
      <c r="AC186" s="33"/>
      <c r="AD186" s="33"/>
      <c r="AE186" s="33"/>
      <c r="AT186" s="16" t="s">
        <v>141</v>
      </c>
      <c r="AU186" s="16" t="s">
        <v>151</v>
      </c>
    </row>
    <row r="187" spans="1:65" s="2" customFormat="1" ht="19.5">
      <c r="A187" s="33"/>
      <c r="B187" s="34"/>
      <c r="C187" s="35"/>
      <c r="D187" s="202" t="s">
        <v>149</v>
      </c>
      <c r="E187" s="35"/>
      <c r="F187" s="207" t="s">
        <v>175</v>
      </c>
      <c r="G187" s="35"/>
      <c r="H187" s="35"/>
      <c r="I187" s="204"/>
      <c r="J187" s="204"/>
      <c r="K187" s="35"/>
      <c r="L187" s="35"/>
      <c r="M187" s="38"/>
      <c r="N187" s="205"/>
      <c r="O187" s="206"/>
      <c r="P187" s="70"/>
      <c r="Q187" s="70"/>
      <c r="R187" s="70"/>
      <c r="S187" s="70"/>
      <c r="T187" s="70"/>
      <c r="U187" s="70"/>
      <c r="V187" s="70"/>
      <c r="W187" s="70"/>
      <c r="X187" s="71"/>
      <c r="Y187" s="33"/>
      <c r="Z187" s="33"/>
      <c r="AA187" s="33"/>
      <c r="AB187" s="33"/>
      <c r="AC187" s="33"/>
      <c r="AD187" s="33"/>
      <c r="AE187" s="33"/>
      <c r="AT187" s="16" t="s">
        <v>149</v>
      </c>
      <c r="AU187" s="16" t="s">
        <v>151</v>
      </c>
    </row>
    <row r="188" spans="1:65" s="2" customFormat="1" ht="24">
      <c r="A188" s="33"/>
      <c r="B188" s="34"/>
      <c r="C188" s="188" t="s">
        <v>266</v>
      </c>
      <c r="D188" s="188" t="s">
        <v>132</v>
      </c>
      <c r="E188" s="189" t="s">
        <v>197</v>
      </c>
      <c r="F188" s="190" t="s">
        <v>198</v>
      </c>
      <c r="G188" s="191" t="s">
        <v>199</v>
      </c>
      <c r="H188" s="192">
        <v>40</v>
      </c>
      <c r="I188" s="193"/>
      <c r="J188" s="193"/>
      <c r="K188" s="194">
        <f>ROUND(P188*H188,2)</f>
        <v>0</v>
      </c>
      <c r="L188" s="190" t="s">
        <v>136</v>
      </c>
      <c r="M188" s="38"/>
      <c r="N188" s="195" t="s">
        <v>1</v>
      </c>
      <c r="O188" s="196" t="s">
        <v>40</v>
      </c>
      <c r="P188" s="197">
        <f>I188+J188</f>
        <v>0</v>
      </c>
      <c r="Q188" s="197">
        <f>ROUND(I188*H188,2)</f>
        <v>0</v>
      </c>
      <c r="R188" s="197">
        <f>ROUND(J188*H188,2)</f>
        <v>0</v>
      </c>
      <c r="S188" s="70"/>
      <c r="T188" s="198">
        <f>S188*H188</f>
        <v>0</v>
      </c>
      <c r="U188" s="198">
        <v>0</v>
      </c>
      <c r="V188" s="198">
        <f>U188*H188</f>
        <v>0</v>
      </c>
      <c r="W188" s="198">
        <v>0</v>
      </c>
      <c r="X188" s="199">
        <f>W188*H188</f>
        <v>0</v>
      </c>
      <c r="Y188" s="33"/>
      <c r="Z188" s="33"/>
      <c r="AA188" s="33"/>
      <c r="AB188" s="33"/>
      <c r="AC188" s="33"/>
      <c r="AD188" s="33"/>
      <c r="AE188" s="33"/>
      <c r="AR188" s="200" t="s">
        <v>137</v>
      </c>
      <c r="AT188" s="200" t="s">
        <v>132</v>
      </c>
      <c r="AU188" s="200" t="s">
        <v>151</v>
      </c>
      <c r="AY188" s="16" t="s">
        <v>129</v>
      </c>
      <c r="BE188" s="201">
        <f>IF(O188="základní",K188,0)</f>
        <v>0</v>
      </c>
      <c r="BF188" s="201">
        <f>IF(O188="snížená",K188,0)</f>
        <v>0</v>
      </c>
      <c r="BG188" s="201">
        <f>IF(O188="zákl. přenesená",K188,0)</f>
        <v>0</v>
      </c>
      <c r="BH188" s="201">
        <f>IF(O188="sníž. přenesená",K188,0)</f>
        <v>0</v>
      </c>
      <c r="BI188" s="201">
        <f>IF(O188="nulová",K188,0)</f>
        <v>0</v>
      </c>
      <c r="BJ188" s="16" t="s">
        <v>85</v>
      </c>
      <c r="BK188" s="201">
        <f>ROUND(P188*H188,2)</f>
        <v>0</v>
      </c>
      <c r="BL188" s="16" t="s">
        <v>137</v>
      </c>
      <c r="BM188" s="200" t="s">
        <v>355</v>
      </c>
    </row>
    <row r="189" spans="1:65" s="2" customFormat="1" ht="68.25">
      <c r="A189" s="33"/>
      <c r="B189" s="34"/>
      <c r="C189" s="35"/>
      <c r="D189" s="202" t="s">
        <v>139</v>
      </c>
      <c r="E189" s="35"/>
      <c r="F189" s="203" t="s">
        <v>201</v>
      </c>
      <c r="G189" s="35"/>
      <c r="H189" s="35"/>
      <c r="I189" s="204"/>
      <c r="J189" s="204"/>
      <c r="K189" s="35"/>
      <c r="L189" s="35"/>
      <c r="M189" s="38"/>
      <c r="N189" s="205"/>
      <c r="O189" s="206"/>
      <c r="P189" s="70"/>
      <c r="Q189" s="70"/>
      <c r="R189" s="70"/>
      <c r="S189" s="70"/>
      <c r="T189" s="70"/>
      <c r="U189" s="70"/>
      <c r="V189" s="70"/>
      <c r="W189" s="70"/>
      <c r="X189" s="71"/>
      <c r="Y189" s="33"/>
      <c r="Z189" s="33"/>
      <c r="AA189" s="33"/>
      <c r="AB189" s="33"/>
      <c r="AC189" s="33"/>
      <c r="AD189" s="33"/>
      <c r="AE189" s="33"/>
      <c r="AT189" s="16" t="s">
        <v>139</v>
      </c>
      <c r="AU189" s="16" t="s">
        <v>151</v>
      </c>
    </row>
    <row r="190" spans="1:65" s="2" customFormat="1" ht="68.25">
      <c r="A190" s="33"/>
      <c r="B190" s="34"/>
      <c r="C190" s="35"/>
      <c r="D190" s="202" t="s">
        <v>141</v>
      </c>
      <c r="E190" s="35"/>
      <c r="F190" s="207" t="s">
        <v>202</v>
      </c>
      <c r="G190" s="35"/>
      <c r="H190" s="35"/>
      <c r="I190" s="204"/>
      <c r="J190" s="204"/>
      <c r="K190" s="35"/>
      <c r="L190" s="35"/>
      <c r="M190" s="38"/>
      <c r="N190" s="205"/>
      <c r="O190" s="206"/>
      <c r="P190" s="70"/>
      <c r="Q190" s="70"/>
      <c r="R190" s="70"/>
      <c r="S190" s="70"/>
      <c r="T190" s="70"/>
      <c r="U190" s="70"/>
      <c r="V190" s="70"/>
      <c r="W190" s="70"/>
      <c r="X190" s="71"/>
      <c r="Y190" s="33"/>
      <c r="Z190" s="33"/>
      <c r="AA190" s="33"/>
      <c r="AB190" s="33"/>
      <c r="AC190" s="33"/>
      <c r="AD190" s="33"/>
      <c r="AE190" s="33"/>
      <c r="AT190" s="16" t="s">
        <v>141</v>
      </c>
      <c r="AU190" s="16" t="s">
        <v>151</v>
      </c>
    </row>
    <row r="191" spans="1:65" s="2" customFormat="1" ht="24">
      <c r="A191" s="33"/>
      <c r="B191" s="34"/>
      <c r="C191" s="188" t="s">
        <v>256</v>
      </c>
      <c r="D191" s="188" t="s">
        <v>132</v>
      </c>
      <c r="E191" s="189" t="s">
        <v>204</v>
      </c>
      <c r="F191" s="190" t="s">
        <v>205</v>
      </c>
      <c r="G191" s="191" t="s">
        <v>199</v>
      </c>
      <c r="H191" s="192">
        <v>10</v>
      </c>
      <c r="I191" s="193"/>
      <c r="J191" s="193"/>
      <c r="K191" s="194">
        <f>ROUND(P191*H191,2)</f>
        <v>0</v>
      </c>
      <c r="L191" s="190" t="s">
        <v>136</v>
      </c>
      <c r="M191" s="38"/>
      <c r="N191" s="195" t="s">
        <v>1</v>
      </c>
      <c r="O191" s="196" t="s">
        <v>40</v>
      </c>
      <c r="P191" s="197">
        <f>I191+J191</f>
        <v>0</v>
      </c>
      <c r="Q191" s="197">
        <f>ROUND(I191*H191,2)</f>
        <v>0</v>
      </c>
      <c r="R191" s="197">
        <f>ROUND(J191*H191,2)</f>
        <v>0</v>
      </c>
      <c r="S191" s="70"/>
      <c r="T191" s="198">
        <f>S191*H191</f>
        <v>0</v>
      </c>
      <c r="U191" s="198">
        <v>0</v>
      </c>
      <c r="V191" s="198">
        <f>U191*H191</f>
        <v>0</v>
      </c>
      <c r="W191" s="198">
        <v>0</v>
      </c>
      <c r="X191" s="199">
        <f>W191*H191</f>
        <v>0</v>
      </c>
      <c r="Y191" s="33"/>
      <c r="Z191" s="33"/>
      <c r="AA191" s="33"/>
      <c r="AB191" s="33"/>
      <c r="AC191" s="33"/>
      <c r="AD191" s="33"/>
      <c r="AE191" s="33"/>
      <c r="AR191" s="200" t="s">
        <v>137</v>
      </c>
      <c r="AT191" s="200" t="s">
        <v>132</v>
      </c>
      <c r="AU191" s="200" t="s">
        <v>151</v>
      </c>
      <c r="AY191" s="16" t="s">
        <v>129</v>
      </c>
      <c r="BE191" s="201">
        <f>IF(O191="základní",K191,0)</f>
        <v>0</v>
      </c>
      <c r="BF191" s="201">
        <f>IF(O191="snížená",K191,0)</f>
        <v>0</v>
      </c>
      <c r="BG191" s="201">
        <f>IF(O191="zákl. přenesená",K191,0)</f>
        <v>0</v>
      </c>
      <c r="BH191" s="201">
        <f>IF(O191="sníž. přenesená",K191,0)</f>
        <v>0</v>
      </c>
      <c r="BI191" s="201">
        <f>IF(O191="nulová",K191,0)</f>
        <v>0</v>
      </c>
      <c r="BJ191" s="16" t="s">
        <v>85</v>
      </c>
      <c r="BK191" s="201">
        <f>ROUND(P191*H191,2)</f>
        <v>0</v>
      </c>
      <c r="BL191" s="16" t="s">
        <v>137</v>
      </c>
      <c r="BM191" s="200" t="s">
        <v>356</v>
      </c>
    </row>
    <row r="192" spans="1:65" s="2" customFormat="1" ht="68.25">
      <c r="A192" s="33"/>
      <c r="B192" s="34"/>
      <c r="C192" s="35"/>
      <c r="D192" s="202" t="s">
        <v>139</v>
      </c>
      <c r="E192" s="35"/>
      <c r="F192" s="203" t="s">
        <v>207</v>
      </c>
      <c r="G192" s="35"/>
      <c r="H192" s="35"/>
      <c r="I192" s="204"/>
      <c r="J192" s="204"/>
      <c r="K192" s="35"/>
      <c r="L192" s="35"/>
      <c r="M192" s="38"/>
      <c r="N192" s="205"/>
      <c r="O192" s="206"/>
      <c r="P192" s="70"/>
      <c r="Q192" s="70"/>
      <c r="R192" s="70"/>
      <c r="S192" s="70"/>
      <c r="T192" s="70"/>
      <c r="U192" s="70"/>
      <c r="V192" s="70"/>
      <c r="W192" s="70"/>
      <c r="X192" s="71"/>
      <c r="Y192" s="33"/>
      <c r="Z192" s="33"/>
      <c r="AA192" s="33"/>
      <c r="AB192" s="33"/>
      <c r="AC192" s="33"/>
      <c r="AD192" s="33"/>
      <c r="AE192" s="33"/>
      <c r="AT192" s="16" t="s">
        <v>139</v>
      </c>
      <c r="AU192" s="16" t="s">
        <v>151</v>
      </c>
    </row>
    <row r="193" spans="1:65" s="2" customFormat="1" ht="68.25">
      <c r="A193" s="33"/>
      <c r="B193" s="34"/>
      <c r="C193" s="35"/>
      <c r="D193" s="202" t="s">
        <v>141</v>
      </c>
      <c r="E193" s="35"/>
      <c r="F193" s="207" t="s">
        <v>202</v>
      </c>
      <c r="G193" s="35"/>
      <c r="H193" s="35"/>
      <c r="I193" s="204"/>
      <c r="J193" s="204"/>
      <c r="K193" s="35"/>
      <c r="L193" s="35"/>
      <c r="M193" s="38"/>
      <c r="N193" s="205"/>
      <c r="O193" s="206"/>
      <c r="P193" s="70"/>
      <c r="Q193" s="70"/>
      <c r="R193" s="70"/>
      <c r="S193" s="70"/>
      <c r="T193" s="70"/>
      <c r="U193" s="70"/>
      <c r="V193" s="70"/>
      <c r="W193" s="70"/>
      <c r="X193" s="71"/>
      <c r="Y193" s="33"/>
      <c r="Z193" s="33"/>
      <c r="AA193" s="33"/>
      <c r="AB193" s="33"/>
      <c r="AC193" s="33"/>
      <c r="AD193" s="33"/>
      <c r="AE193" s="33"/>
      <c r="AT193" s="16" t="s">
        <v>141</v>
      </c>
      <c r="AU193" s="16" t="s">
        <v>151</v>
      </c>
    </row>
    <row r="194" spans="1:65" s="2" customFormat="1" ht="24">
      <c r="A194" s="33"/>
      <c r="B194" s="34"/>
      <c r="C194" s="188" t="s">
        <v>240</v>
      </c>
      <c r="D194" s="188" t="s">
        <v>132</v>
      </c>
      <c r="E194" s="189" t="s">
        <v>209</v>
      </c>
      <c r="F194" s="190" t="s">
        <v>210</v>
      </c>
      <c r="G194" s="191" t="s">
        <v>199</v>
      </c>
      <c r="H194" s="192">
        <v>4</v>
      </c>
      <c r="I194" s="193"/>
      <c r="J194" s="193"/>
      <c r="K194" s="194">
        <f>ROUND(P194*H194,2)</f>
        <v>0</v>
      </c>
      <c r="L194" s="190" t="s">
        <v>136</v>
      </c>
      <c r="M194" s="38"/>
      <c r="N194" s="195" t="s">
        <v>1</v>
      </c>
      <c r="O194" s="196" t="s">
        <v>40</v>
      </c>
      <c r="P194" s="197">
        <f>I194+J194</f>
        <v>0</v>
      </c>
      <c r="Q194" s="197">
        <f>ROUND(I194*H194,2)</f>
        <v>0</v>
      </c>
      <c r="R194" s="197">
        <f>ROUND(J194*H194,2)</f>
        <v>0</v>
      </c>
      <c r="S194" s="70"/>
      <c r="T194" s="198">
        <f>S194*H194</f>
        <v>0</v>
      </c>
      <c r="U194" s="198">
        <v>0</v>
      </c>
      <c r="V194" s="198">
        <f>U194*H194</f>
        <v>0</v>
      </c>
      <c r="W194" s="198">
        <v>0</v>
      </c>
      <c r="X194" s="199">
        <f>W194*H194</f>
        <v>0</v>
      </c>
      <c r="Y194" s="33"/>
      <c r="Z194" s="33"/>
      <c r="AA194" s="33"/>
      <c r="AB194" s="33"/>
      <c r="AC194" s="33"/>
      <c r="AD194" s="33"/>
      <c r="AE194" s="33"/>
      <c r="AR194" s="200" t="s">
        <v>137</v>
      </c>
      <c r="AT194" s="200" t="s">
        <v>132</v>
      </c>
      <c r="AU194" s="200" t="s">
        <v>151</v>
      </c>
      <c r="AY194" s="16" t="s">
        <v>129</v>
      </c>
      <c r="BE194" s="201">
        <f>IF(O194="základní",K194,0)</f>
        <v>0</v>
      </c>
      <c r="BF194" s="201">
        <f>IF(O194="snížená",K194,0)</f>
        <v>0</v>
      </c>
      <c r="BG194" s="201">
        <f>IF(O194="zákl. přenesená",K194,0)</f>
        <v>0</v>
      </c>
      <c r="BH194" s="201">
        <f>IF(O194="sníž. přenesená",K194,0)</f>
        <v>0</v>
      </c>
      <c r="BI194" s="201">
        <f>IF(O194="nulová",K194,0)</f>
        <v>0</v>
      </c>
      <c r="BJ194" s="16" t="s">
        <v>85</v>
      </c>
      <c r="BK194" s="201">
        <f>ROUND(P194*H194,2)</f>
        <v>0</v>
      </c>
      <c r="BL194" s="16" t="s">
        <v>137</v>
      </c>
      <c r="BM194" s="200" t="s">
        <v>357</v>
      </c>
    </row>
    <row r="195" spans="1:65" s="2" customFormat="1" ht="58.5">
      <c r="A195" s="33"/>
      <c r="B195" s="34"/>
      <c r="C195" s="35"/>
      <c r="D195" s="202" t="s">
        <v>139</v>
      </c>
      <c r="E195" s="35"/>
      <c r="F195" s="203" t="s">
        <v>212</v>
      </c>
      <c r="G195" s="35"/>
      <c r="H195" s="35"/>
      <c r="I195" s="204"/>
      <c r="J195" s="204"/>
      <c r="K195" s="35"/>
      <c r="L195" s="35"/>
      <c r="M195" s="38"/>
      <c r="N195" s="205"/>
      <c r="O195" s="206"/>
      <c r="P195" s="70"/>
      <c r="Q195" s="70"/>
      <c r="R195" s="70"/>
      <c r="S195" s="70"/>
      <c r="T195" s="70"/>
      <c r="U195" s="70"/>
      <c r="V195" s="70"/>
      <c r="W195" s="70"/>
      <c r="X195" s="71"/>
      <c r="Y195" s="33"/>
      <c r="Z195" s="33"/>
      <c r="AA195" s="33"/>
      <c r="AB195" s="33"/>
      <c r="AC195" s="33"/>
      <c r="AD195" s="33"/>
      <c r="AE195" s="33"/>
      <c r="AT195" s="16" t="s">
        <v>139</v>
      </c>
      <c r="AU195" s="16" t="s">
        <v>151</v>
      </c>
    </row>
    <row r="196" spans="1:65" s="2" customFormat="1" ht="48.75">
      <c r="A196" s="33"/>
      <c r="B196" s="34"/>
      <c r="C196" s="35"/>
      <c r="D196" s="202" t="s">
        <v>141</v>
      </c>
      <c r="E196" s="35"/>
      <c r="F196" s="207" t="s">
        <v>213</v>
      </c>
      <c r="G196" s="35"/>
      <c r="H196" s="35"/>
      <c r="I196" s="204"/>
      <c r="J196" s="204"/>
      <c r="K196" s="35"/>
      <c r="L196" s="35"/>
      <c r="M196" s="38"/>
      <c r="N196" s="205"/>
      <c r="O196" s="206"/>
      <c r="P196" s="70"/>
      <c r="Q196" s="70"/>
      <c r="R196" s="70"/>
      <c r="S196" s="70"/>
      <c r="T196" s="70"/>
      <c r="U196" s="70"/>
      <c r="V196" s="70"/>
      <c r="W196" s="70"/>
      <c r="X196" s="71"/>
      <c r="Y196" s="33"/>
      <c r="Z196" s="33"/>
      <c r="AA196" s="33"/>
      <c r="AB196" s="33"/>
      <c r="AC196" s="33"/>
      <c r="AD196" s="33"/>
      <c r="AE196" s="33"/>
      <c r="AT196" s="16" t="s">
        <v>141</v>
      </c>
      <c r="AU196" s="16" t="s">
        <v>151</v>
      </c>
    </row>
    <row r="197" spans="1:65" s="2" customFormat="1" ht="44.25" customHeight="1">
      <c r="A197" s="33"/>
      <c r="B197" s="34"/>
      <c r="C197" s="188" t="s">
        <v>246</v>
      </c>
      <c r="D197" s="188" t="s">
        <v>132</v>
      </c>
      <c r="E197" s="189" t="s">
        <v>215</v>
      </c>
      <c r="F197" s="190" t="s">
        <v>216</v>
      </c>
      <c r="G197" s="191" t="s">
        <v>145</v>
      </c>
      <c r="H197" s="192">
        <v>1800</v>
      </c>
      <c r="I197" s="193"/>
      <c r="J197" s="193"/>
      <c r="K197" s="194">
        <f>ROUND(P197*H197,2)</f>
        <v>0</v>
      </c>
      <c r="L197" s="190" t="s">
        <v>136</v>
      </c>
      <c r="M197" s="38"/>
      <c r="N197" s="195" t="s">
        <v>1</v>
      </c>
      <c r="O197" s="196" t="s">
        <v>40</v>
      </c>
      <c r="P197" s="197">
        <f>I197+J197</f>
        <v>0</v>
      </c>
      <c r="Q197" s="197">
        <f>ROUND(I197*H197,2)</f>
        <v>0</v>
      </c>
      <c r="R197" s="197">
        <f>ROUND(J197*H197,2)</f>
        <v>0</v>
      </c>
      <c r="S197" s="70"/>
      <c r="T197" s="198">
        <f>S197*H197</f>
        <v>0</v>
      </c>
      <c r="U197" s="198">
        <v>0</v>
      </c>
      <c r="V197" s="198">
        <f>U197*H197</f>
        <v>0</v>
      </c>
      <c r="W197" s="198">
        <v>0</v>
      </c>
      <c r="X197" s="199">
        <f>W197*H197</f>
        <v>0</v>
      </c>
      <c r="Y197" s="33"/>
      <c r="Z197" s="33"/>
      <c r="AA197" s="33"/>
      <c r="AB197" s="33"/>
      <c r="AC197" s="33"/>
      <c r="AD197" s="33"/>
      <c r="AE197" s="33"/>
      <c r="AR197" s="200" t="s">
        <v>137</v>
      </c>
      <c r="AT197" s="200" t="s">
        <v>132</v>
      </c>
      <c r="AU197" s="200" t="s">
        <v>151</v>
      </c>
      <c r="AY197" s="16" t="s">
        <v>129</v>
      </c>
      <c r="BE197" s="201">
        <f>IF(O197="základní",K197,0)</f>
        <v>0</v>
      </c>
      <c r="BF197" s="201">
        <f>IF(O197="snížená",K197,0)</f>
        <v>0</v>
      </c>
      <c r="BG197" s="201">
        <f>IF(O197="zákl. přenesená",K197,0)</f>
        <v>0</v>
      </c>
      <c r="BH197" s="201">
        <f>IF(O197="sníž. přenesená",K197,0)</f>
        <v>0</v>
      </c>
      <c r="BI197" s="201">
        <f>IF(O197="nulová",K197,0)</f>
        <v>0</v>
      </c>
      <c r="BJ197" s="16" t="s">
        <v>85</v>
      </c>
      <c r="BK197" s="201">
        <f>ROUND(P197*H197,2)</f>
        <v>0</v>
      </c>
      <c r="BL197" s="16" t="s">
        <v>137</v>
      </c>
      <c r="BM197" s="200" t="s">
        <v>358</v>
      </c>
    </row>
    <row r="198" spans="1:65" s="2" customFormat="1" ht="58.5">
      <c r="A198" s="33"/>
      <c r="B198" s="34"/>
      <c r="C198" s="35"/>
      <c r="D198" s="202" t="s">
        <v>139</v>
      </c>
      <c r="E198" s="35"/>
      <c r="F198" s="203" t="s">
        <v>218</v>
      </c>
      <c r="G198" s="35"/>
      <c r="H198" s="35"/>
      <c r="I198" s="204"/>
      <c r="J198" s="204"/>
      <c r="K198" s="35"/>
      <c r="L198" s="35"/>
      <c r="M198" s="38"/>
      <c r="N198" s="205"/>
      <c r="O198" s="206"/>
      <c r="P198" s="70"/>
      <c r="Q198" s="70"/>
      <c r="R198" s="70"/>
      <c r="S198" s="70"/>
      <c r="T198" s="70"/>
      <c r="U198" s="70"/>
      <c r="V198" s="70"/>
      <c r="W198" s="70"/>
      <c r="X198" s="71"/>
      <c r="Y198" s="33"/>
      <c r="Z198" s="33"/>
      <c r="AA198" s="33"/>
      <c r="AB198" s="33"/>
      <c r="AC198" s="33"/>
      <c r="AD198" s="33"/>
      <c r="AE198" s="33"/>
      <c r="AT198" s="16" t="s">
        <v>139</v>
      </c>
      <c r="AU198" s="16" t="s">
        <v>151</v>
      </c>
    </row>
    <row r="199" spans="1:65" s="2" customFormat="1" ht="48.75">
      <c r="A199" s="33"/>
      <c r="B199" s="34"/>
      <c r="C199" s="35"/>
      <c r="D199" s="202" t="s">
        <v>141</v>
      </c>
      <c r="E199" s="35"/>
      <c r="F199" s="207" t="s">
        <v>219</v>
      </c>
      <c r="G199" s="35"/>
      <c r="H199" s="35"/>
      <c r="I199" s="204"/>
      <c r="J199" s="204"/>
      <c r="K199" s="35"/>
      <c r="L199" s="35"/>
      <c r="M199" s="38"/>
      <c r="N199" s="205"/>
      <c r="O199" s="206"/>
      <c r="P199" s="70"/>
      <c r="Q199" s="70"/>
      <c r="R199" s="70"/>
      <c r="S199" s="70"/>
      <c r="T199" s="70"/>
      <c r="U199" s="70"/>
      <c r="V199" s="70"/>
      <c r="W199" s="70"/>
      <c r="X199" s="71"/>
      <c r="Y199" s="33"/>
      <c r="Z199" s="33"/>
      <c r="AA199" s="33"/>
      <c r="AB199" s="33"/>
      <c r="AC199" s="33"/>
      <c r="AD199" s="33"/>
      <c r="AE199" s="33"/>
      <c r="AT199" s="16" t="s">
        <v>141</v>
      </c>
      <c r="AU199" s="16" t="s">
        <v>151</v>
      </c>
    </row>
    <row r="200" spans="1:65" s="2" customFormat="1" ht="19.5">
      <c r="A200" s="33"/>
      <c r="B200" s="34"/>
      <c r="C200" s="35"/>
      <c r="D200" s="202" t="s">
        <v>149</v>
      </c>
      <c r="E200" s="35"/>
      <c r="F200" s="207" t="s">
        <v>157</v>
      </c>
      <c r="G200" s="35"/>
      <c r="H200" s="35"/>
      <c r="I200" s="204"/>
      <c r="J200" s="204"/>
      <c r="K200" s="35"/>
      <c r="L200" s="35"/>
      <c r="M200" s="38"/>
      <c r="N200" s="205"/>
      <c r="O200" s="206"/>
      <c r="P200" s="70"/>
      <c r="Q200" s="70"/>
      <c r="R200" s="70"/>
      <c r="S200" s="70"/>
      <c r="T200" s="70"/>
      <c r="U200" s="70"/>
      <c r="V200" s="70"/>
      <c r="W200" s="70"/>
      <c r="X200" s="71"/>
      <c r="Y200" s="33"/>
      <c r="Z200" s="33"/>
      <c r="AA200" s="33"/>
      <c r="AB200" s="33"/>
      <c r="AC200" s="33"/>
      <c r="AD200" s="33"/>
      <c r="AE200" s="33"/>
      <c r="AT200" s="16" t="s">
        <v>149</v>
      </c>
      <c r="AU200" s="16" t="s">
        <v>151</v>
      </c>
    </row>
    <row r="201" spans="1:65" s="2" customFormat="1" ht="24">
      <c r="A201" s="33"/>
      <c r="B201" s="34"/>
      <c r="C201" s="188" t="s">
        <v>251</v>
      </c>
      <c r="D201" s="188" t="s">
        <v>132</v>
      </c>
      <c r="E201" s="189" t="s">
        <v>223</v>
      </c>
      <c r="F201" s="190" t="s">
        <v>224</v>
      </c>
      <c r="G201" s="191" t="s">
        <v>145</v>
      </c>
      <c r="H201" s="192">
        <v>1800</v>
      </c>
      <c r="I201" s="193"/>
      <c r="J201" s="193"/>
      <c r="K201" s="194">
        <f>ROUND(P201*H201,2)</f>
        <v>0</v>
      </c>
      <c r="L201" s="190" t="s">
        <v>136</v>
      </c>
      <c r="M201" s="38"/>
      <c r="N201" s="195" t="s">
        <v>1</v>
      </c>
      <c r="O201" s="196" t="s">
        <v>40</v>
      </c>
      <c r="P201" s="197">
        <f>I201+J201</f>
        <v>0</v>
      </c>
      <c r="Q201" s="197">
        <f>ROUND(I201*H201,2)</f>
        <v>0</v>
      </c>
      <c r="R201" s="197">
        <f>ROUND(J201*H201,2)</f>
        <v>0</v>
      </c>
      <c r="S201" s="70"/>
      <c r="T201" s="198">
        <f>S201*H201</f>
        <v>0</v>
      </c>
      <c r="U201" s="198">
        <v>0</v>
      </c>
      <c r="V201" s="198">
        <f>U201*H201</f>
        <v>0</v>
      </c>
      <c r="W201" s="198">
        <v>0</v>
      </c>
      <c r="X201" s="199">
        <f>W201*H201</f>
        <v>0</v>
      </c>
      <c r="Y201" s="33"/>
      <c r="Z201" s="33"/>
      <c r="AA201" s="33"/>
      <c r="AB201" s="33"/>
      <c r="AC201" s="33"/>
      <c r="AD201" s="33"/>
      <c r="AE201" s="33"/>
      <c r="AR201" s="200" t="s">
        <v>137</v>
      </c>
      <c r="AT201" s="200" t="s">
        <v>132</v>
      </c>
      <c r="AU201" s="200" t="s">
        <v>151</v>
      </c>
      <c r="AY201" s="16" t="s">
        <v>129</v>
      </c>
      <c r="BE201" s="201">
        <f>IF(O201="základní",K201,0)</f>
        <v>0</v>
      </c>
      <c r="BF201" s="201">
        <f>IF(O201="snížená",K201,0)</f>
        <v>0</v>
      </c>
      <c r="BG201" s="201">
        <f>IF(O201="zákl. přenesená",K201,0)</f>
        <v>0</v>
      </c>
      <c r="BH201" s="201">
        <f>IF(O201="sníž. přenesená",K201,0)</f>
        <v>0</v>
      </c>
      <c r="BI201" s="201">
        <f>IF(O201="nulová",K201,0)</f>
        <v>0</v>
      </c>
      <c r="BJ201" s="16" t="s">
        <v>85</v>
      </c>
      <c r="BK201" s="201">
        <f>ROUND(P201*H201,2)</f>
        <v>0</v>
      </c>
      <c r="BL201" s="16" t="s">
        <v>137</v>
      </c>
      <c r="BM201" s="200" t="s">
        <v>359</v>
      </c>
    </row>
    <row r="202" spans="1:65" s="2" customFormat="1" ht="29.25">
      <c r="A202" s="33"/>
      <c r="B202" s="34"/>
      <c r="C202" s="35"/>
      <c r="D202" s="202" t="s">
        <v>139</v>
      </c>
      <c r="E202" s="35"/>
      <c r="F202" s="203" t="s">
        <v>226</v>
      </c>
      <c r="G202" s="35"/>
      <c r="H202" s="35"/>
      <c r="I202" s="204"/>
      <c r="J202" s="204"/>
      <c r="K202" s="35"/>
      <c r="L202" s="35"/>
      <c r="M202" s="38"/>
      <c r="N202" s="205"/>
      <c r="O202" s="206"/>
      <c r="P202" s="70"/>
      <c r="Q202" s="70"/>
      <c r="R202" s="70"/>
      <c r="S202" s="70"/>
      <c r="T202" s="70"/>
      <c r="U202" s="70"/>
      <c r="V202" s="70"/>
      <c r="W202" s="70"/>
      <c r="X202" s="71"/>
      <c r="Y202" s="33"/>
      <c r="Z202" s="33"/>
      <c r="AA202" s="33"/>
      <c r="AB202" s="33"/>
      <c r="AC202" s="33"/>
      <c r="AD202" s="33"/>
      <c r="AE202" s="33"/>
      <c r="AT202" s="16" t="s">
        <v>139</v>
      </c>
      <c r="AU202" s="16" t="s">
        <v>151</v>
      </c>
    </row>
    <row r="203" spans="1:65" s="2" customFormat="1" ht="29.25">
      <c r="A203" s="33"/>
      <c r="B203" s="34"/>
      <c r="C203" s="35"/>
      <c r="D203" s="202" t="s">
        <v>141</v>
      </c>
      <c r="E203" s="35"/>
      <c r="F203" s="207" t="s">
        <v>227</v>
      </c>
      <c r="G203" s="35"/>
      <c r="H203" s="35"/>
      <c r="I203" s="204"/>
      <c r="J203" s="204"/>
      <c r="K203" s="35"/>
      <c r="L203" s="35"/>
      <c r="M203" s="38"/>
      <c r="N203" s="205"/>
      <c r="O203" s="206"/>
      <c r="P203" s="70"/>
      <c r="Q203" s="70"/>
      <c r="R203" s="70"/>
      <c r="S203" s="70"/>
      <c r="T203" s="70"/>
      <c r="U203" s="70"/>
      <c r="V203" s="70"/>
      <c r="W203" s="70"/>
      <c r="X203" s="71"/>
      <c r="Y203" s="33"/>
      <c r="Z203" s="33"/>
      <c r="AA203" s="33"/>
      <c r="AB203" s="33"/>
      <c r="AC203" s="33"/>
      <c r="AD203" s="33"/>
      <c r="AE203" s="33"/>
      <c r="AT203" s="16" t="s">
        <v>141</v>
      </c>
      <c r="AU203" s="16" t="s">
        <v>151</v>
      </c>
    </row>
    <row r="204" spans="1:65" s="2" customFormat="1" ht="19.5">
      <c r="A204" s="33"/>
      <c r="B204" s="34"/>
      <c r="C204" s="35"/>
      <c r="D204" s="202" t="s">
        <v>149</v>
      </c>
      <c r="E204" s="35"/>
      <c r="F204" s="207" t="s">
        <v>157</v>
      </c>
      <c r="G204" s="35"/>
      <c r="H204" s="35"/>
      <c r="I204" s="204"/>
      <c r="J204" s="204"/>
      <c r="K204" s="35"/>
      <c r="L204" s="35"/>
      <c r="M204" s="38"/>
      <c r="N204" s="205"/>
      <c r="O204" s="206"/>
      <c r="P204" s="70"/>
      <c r="Q204" s="70"/>
      <c r="R204" s="70"/>
      <c r="S204" s="70"/>
      <c r="T204" s="70"/>
      <c r="U204" s="70"/>
      <c r="V204" s="70"/>
      <c r="W204" s="70"/>
      <c r="X204" s="71"/>
      <c r="Y204" s="33"/>
      <c r="Z204" s="33"/>
      <c r="AA204" s="33"/>
      <c r="AB204" s="33"/>
      <c r="AC204" s="33"/>
      <c r="AD204" s="33"/>
      <c r="AE204" s="33"/>
      <c r="AT204" s="16" t="s">
        <v>149</v>
      </c>
      <c r="AU204" s="16" t="s">
        <v>151</v>
      </c>
    </row>
    <row r="205" spans="1:65" s="2" customFormat="1" ht="24.2" customHeight="1">
      <c r="A205" s="33"/>
      <c r="B205" s="34"/>
      <c r="C205" s="188" t="s">
        <v>8</v>
      </c>
      <c r="D205" s="188" t="s">
        <v>132</v>
      </c>
      <c r="E205" s="189" t="s">
        <v>177</v>
      </c>
      <c r="F205" s="190" t="s">
        <v>178</v>
      </c>
      <c r="G205" s="191" t="s">
        <v>164</v>
      </c>
      <c r="H205" s="192">
        <v>5600</v>
      </c>
      <c r="I205" s="193"/>
      <c r="J205" s="193"/>
      <c r="K205" s="194">
        <f>ROUND(P205*H205,2)</f>
        <v>0</v>
      </c>
      <c r="L205" s="190" t="s">
        <v>351</v>
      </c>
      <c r="M205" s="38"/>
      <c r="N205" s="195" t="s">
        <v>1</v>
      </c>
      <c r="O205" s="196" t="s">
        <v>40</v>
      </c>
      <c r="P205" s="197">
        <f>I205+J205</f>
        <v>0</v>
      </c>
      <c r="Q205" s="197">
        <f>ROUND(I205*H205,2)</f>
        <v>0</v>
      </c>
      <c r="R205" s="197">
        <f>ROUND(J205*H205,2)</f>
        <v>0</v>
      </c>
      <c r="S205" s="70"/>
      <c r="T205" s="198">
        <f>S205*H205</f>
        <v>0</v>
      </c>
      <c r="U205" s="198">
        <v>0</v>
      </c>
      <c r="V205" s="198">
        <f>U205*H205</f>
        <v>0</v>
      </c>
      <c r="W205" s="198">
        <v>0</v>
      </c>
      <c r="X205" s="199">
        <f>W205*H205</f>
        <v>0</v>
      </c>
      <c r="Y205" s="33"/>
      <c r="Z205" s="33"/>
      <c r="AA205" s="33"/>
      <c r="AB205" s="33"/>
      <c r="AC205" s="33"/>
      <c r="AD205" s="33"/>
      <c r="AE205" s="33"/>
      <c r="AR205" s="200" t="s">
        <v>137</v>
      </c>
      <c r="AT205" s="200" t="s">
        <v>132</v>
      </c>
      <c r="AU205" s="200" t="s">
        <v>151</v>
      </c>
      <c r="AY205" s="16" t="s">
        <v>129</v>
      </c>
      <c r="BE205" s="201">
        <f>IF(O205="základní",K205,0)</f>
        <v>0</v>
      </c>
      <c r="BF205" s="201">
        <f>IF(O205="snížená",K205,0)</f>
        <v>0</v>
      </c>
      <c r="BG205" s="201">
        <f>IF(O205="zákl. přenesená",K205,0)</f>
        <v>0</v>
      </c>
      <c r="BH205" s="201">
        <f>IF(O205="sníž. přenesená",K205,0)</f>
        <v>0</v>
      </c>
      <c r="BI205" s="201">
        <f>IF(O205="nulová",K205,0)</f>
        <v>0</v>
      </c>
      <c r="BJ205" s="16" t="s">
        <v>85</v>
      </c>
      <c r="BK205" s="201">
        <f>ROUND(P205*H205,2)</f>
        <v>0</v>
      </c>
      <c r="BL205" s="16" t="s">
        <v>137</v>
      </c>
      <c r="BM205" s="200" t="s">
        <v>360</v>
      </c>
    </row>
    <row r="206" spans="1:65" s="2" customFormat="1" ht="29.25">
      <c r="A206" s="33"/>
      <c r="B206" s="34"/>
      <c r="C206" s="35"/>
      <c r="D206" s="202" t="s">
        <v>139</v>
      </c>
      <c r="E206" s="35"/>
      <c r="F206" s="203" t="s">
        <v>180</v>
      </c>
      <c r="G206" s="35"/>
      <c r="H206" s="35"/>
      <c r="I206" s="204"/>
      <c r="J206" s="204"/>
      <c r="K206" s="35"/>
      <c r="L206" s="35"/>
      <c r="M206" s="38"/>
      <c r="N206" s="205"/>
      <c r="O206" s="206"/>
      <c r="P206" s="70"/>
      <c r="Q206" s="70"/>
      <c r="R206" s="70"/>
      <c r="S206" s="70"/>
      <c r="T206" s="70"/>
      <c r="U206" s="70"/>
      <c r="V206" s="70"/>
      <c r="W206" s="70"/>
      <c r="X206" s="71"/>
      <c r="Y206" s="33"/>
      <c r="Z206" s="33"/>
      <c r="AA206" s="33"/>
      <c r="AB206" s="33"/>
      <c r="AC206" s="33"/>
      <c r="AD206" s="33"/>
      <c r="AE206" s="33"/>
      <c r="AT206" s="16" t="s">
        <v>139</v>
      </c>
      <c r="AU206" s="16" t="s">
        <v>151</v>
      </c>
    </row>
    <row r="207" spans="1:65" s="2" customFormat="1" ht="19.5">
      <c r="A207" s="33"/>
      <c r="B207" s="34"/>
      <c r="C207" s="35"/>
      <c r="D207" s="202" t="s">
        <v>149</v>
      </c>
      <c r="E207" s="35"/>
      <c r="F207" s="207" t="s">
        <v>182</v>
      </c>
      <c r="G207" s="35"/>
      <c r="H207" s="35"/>
      <c r="I207" s="204"/>
      <c r="J207" s="204"/>
      <c r="K207" s="35"/>
      <c r="L207" s="35"/>
      <c r="M207" s="38"/>
      <c r="N207" s="205"/>
      <c r="O207" s="206"/>
      <c r="P207" s="70"/>
      <c r="Q207" s="70"/>
      <c r="R207" s="70"/>
      <c r="S207" s="70"/>
      <c r="T207" s="70"/>
      <c r="U207" s="70"/>
      <c r="V207" s="70"/>
      <c r="W207" s="70"/>
      <c r="X207" s="71"/>
      <c r="Y207" s="33"/>
      <c r="Z207" s="33"/>
      <c r="AA207" s="33"/>
      <c r="AB207" s="33"/>
      <c r="AC207" s="33"/>
      <c r="AD207" s="33"/>
      <c r="AE207" s="33"/>
      <c r="AT207" s="16" t="s">
        <v>149</v>
      </c>
      <c r="AU207" s="16" t="s">
        <v>151</v>
      </c>
    </row>
    <row r="208" spans="1:65" s="12" customFormat="1" ht="22.9" customHeight="1">
      <c r="B208" s="171"/>
      <c r="C208" s="172"/>
      <c r="D208" s="173" t="s">
        <v>76</v>
      </c>
      <c r="E208" s="186" t="s">
        <v>238</v>
      </c>
      <c r="F208" s="186" t="s">
        <v>239</v>
      </c>
      <c r="G208" s="172"/>
      <c r="H208" s="172"/>
      <c r="I208" s="175"/>
      <c r="J208" s="175"/>
      <c r="K208" s="187">
        <f>BK208</f>
        <v>2438255.2800000003</v>
      </c>
      <c r="L208" s="172"/>
      <c r="M208" s="177"/>
      <c r="N208" s="178"/>
      <c r="O208" s="179"/>
      <c r="P208" s="179"/>
      <c r="Q208" s="180">
        <f>SUM(Q209:Q231)</f>
        <v>2438255.2800000003</v>
      </c>
      <c r="R208" s="180">
        <f>SUM(R209:R231)</f>
        <v>0</v>
      </c>
      <c r="S208" s="179"/>
      <c r="T208" s="181">
        <f>SUM(T209:T231)</f>
        <v>0</v>
      </c>
      <c r="U208" s="179"/>
      <c r="V208" s="181">
        <f>SUM(V209:V231)</f>
        <v>91.784419999999997</v>
      </c>
      <c r="W208" s="179"/>
      <c r="X208" s="182">
        <f>SUM(X209:X231)</f>
        <v>0</v>
      </c>
      <c r="AR208" s="183" t="s">
        <v>85</v>
      </c>
      <c r="AT208" s="184" t="s">
        <v>76</v>
      </c>
      <c r="AU208" s="184" t="s">
        <v>85</v>
      </c>
      <c r="AY208" s="183" t="s">
        <v>129</v>
      </c>
      <c r="BK208" s="185">
        <f>SUM(BK209:BK231)</f>
        <v>2438255.2800000003</v>
      </c>
    </row>
    <row r="209" spans="1:65" s="2" customFormat="1" ht="24">
      <c r="A209" s="33"/>
      <c r="B209" s="34"/>
      <c r="C209" s="230" t="s">
        <v>275</v>
      </c>
      <c r="D209" s="230" t="s">
        <v>241</v>
      </c>
      <c r="E209" s="231" t="s">
        <v>361</v>
      </c>
      <c r="F209" s="232" t="s">
        <v>362</v>
      </c>
      <c r="G209" s="233" t="s">
        <v>164</v>
      </c>
      <c r="H209" s="234">
        <v>6</v>
      </c>
      <c r="I209" s="244">
        <v>71865</v>
      </c>
      <c r="J209" s="236"/>
      <c r="K209" s="237">
        <f>ROUND(P209*H209,2)</f>
        <v>431190</v>
      </c>
      <c r="L209" s="232" t="s">
        <v>136</v>
      </c>
      <c r="M209" s="238"/>
      <c r="N209" s="239" t="s">
        <v>1</v>
      </c>
      <c r="O209" s="196" t="s">
        <v>40</v>
      </c>
      <c r="P209" s="197">
        <f>I209+J209</f>
        <v>71865</v>
      </c>
      <c r="Q209" s="197">
        <f>ROUND(I209*H209,2)</f>
        <v>431190</v>
      </c>
      <c r="R209" s="197">
        <f>ROUND(J209*H209,2)</f>
        <v>0</v>
      </c>
      <c r="S209" s="70"/>
      <c r="T209" s="198">
        <f>S209*H209</f>
        <v>0</v>
      </c>
      <c r="U209" s="198">
        <v>3.70425</v>
      </c>
      <c r="V209" s="198">
        <f>U209*H209</f>
        <v>22.2255</v>
      </c>
      <c r="W209" s="198">
        <v>0</v>
      </c>
      <c r="X209" s="199">
        <f>W209*H209</f>
        <v>0</v>
      </c>
      <c r="Y209" s="33"/>
      <c r="Z209" s="33"/>
      <c r="AA209" s="33"/>
      <c r="AB209" s="33"/>
      <c r="AC209" s="33"/>
      <c r="AD209" s="33"/>
      <c r="AE209" s="33"/>
      <c r="AR209" s="200" t="s">
        <v>190</v>
      </c>
      <c r="AT209" s="200" t="s">
        <v>241</v>
      </c>
      <c r="AU209" s="200" t="s">
        <v>87</v>
      </c>
      <c r="AY209" s="16" t="s">
        <v>129</v>
      </c>
      <c r="BE209" s="201">
        <f>IF(O209="základní",K209,0)</f>
        <v>431190</v>
      </c>
      <c r="BF209" s="201">
        <f>IF(O209="snížená",K209,0)</f>
        <v>0</v>
      </c>
      <c r="BG209" s="201">
        <f>IF(O209="zákl. přenesená",K209,0)</f>
        <v>0</v>
      </c>
      <c r="BH209" s="201">
        <f>IF(O209="sníž. přenesená",K209,0)</f>
        <v>0</v>
      </c>
      <c r="BI209" s="201">
        <f>IF(O209="nulová",K209,0)</f>
        <v>0</v>
      </c>
      <c r="BJ209" s="16" t="s">
        <v>85</v>
      </c>
      <c r="BK209" s="201">
        <f>ROUND(P209*H209,2)</f>
        <v>431190</v>
      </c>
      <c r="BL209" s="16" t="s">
        <v>137</v>
      </c>
      <c r="BM209" s="200" t="s">
        <v>363</v>
      </c>
    </row>
    <row r="210" spans="1:65" s="2" customFormat="1">
      <c r="A210" s="33"/>
      <c r="B210" s="34"/>
      <c r="C210" s="35"/>
      <c r="D210" s="202" t="s">
        <v>139</v>
      </c>
      <c r="E210" s="35"/>
      <c r="F210" s="203" t="s">
        <v>362</v>
      </c>
      <c r="G210" s="35"/>
      <c r="H210" s="35"/>
      <c r="I210" s="204"/>
      <c r="J210" s="204"/>
      <c r="K210" s="35"/>
      <c r="L210" s="35"/>
      <c r="M210" s="38"/>
      <c r="N210" s="205"/>
      <c r="O210" s="206"/>
      <c r="P210" s="70"/>
      <c r="Q210" s="70"/>
      <c r="R210" s="70"/>
      <c r="S210" s="70"/>
      <c r="T210" s="70"/>
      <c r="U210" s="70"/>
      <c r="V210" s="70"/>
      <c r="W210" s="70"/>
      <c r="X210" s="71"/>
      <c r="Y210" s="33"/>
      <c r="Z210" s="33"/>
      <c r="AA210" s="33"/>
      <c r="AB210" s="33"/>
      <c r="AC210" s="33"/>
      <c r="AD210" s="33"/>
      <c r="AE210" s="33"/>
      <c r="AT210" s="16" t="s">
        <v>139</v>
      </c>
      <c r="AU210" s="16" t="s">
        <v>87</v>
      </c>
    </row>
    <row r="211" spans="1:65" s="2" customFormat="1" ht="24">
      <c r="A211" s="33"/>
      <c r="B211" s="34"/>
      <c r="C211" s="230" t="s">
        <v>281</v>
      </c>
      <c r="D211" s="230" t="s">
        <v>241</v>
      </c>
      <c r="E211" s="231" t="s">
        <v>364</v>
      </c>
      <c r="F211" s="232" t="s">
        <v>365</v>
      </c>
      <c r="G211" s="233" t="s">
        <v>164</v>
      </c>
      <c r="H211" s="234">
        <v>1664</v>
      </c>
      <c r="I211" s="244">
        <v>8.4</v>
      </c>
      <c r="J211" s="236"/>
      <c r="K211" s="237">
        <f>ROUND(P211*H211,2)</f>
        <v>13977.6</v>
      </c>
      <c r="L211" s="232" t="s">
        <v>136</v>
      </c>
      <c r="M211" s="238"/>
      <c r="N211" s="239" t="s">
        <v>1</v>
      </c>
      <c r="O211" s="196" t="s">
        <v>40</v>
      </c>
      <c r="P211" s="197">
        <f>I211+J211</f>
        <v>8.4</v>
      </c>
      <c r="Q211" s="197">
        <f>ROUND(I211*H211,2)</f>
        <v>13977.6</v>
      </c>
      <c r="R211" s="197">
        <f>ROUND(J211*H211,2)</f>
        <v>0</v>
      </c>
      <c r="S211" s="70"/>
      <c r="T211" s="198">
        <f>S211*H211</f>
        <v>0</v>
      </c>
      <c r="U211" s="198">
        <v>9.0000000000000006E-5</v>
      </c>
      <c r="V211" s="198">
        <f>U211*H211</f>
        <v>0.14976</v>
      </c>
      <c r="W211" s="198">
        <v>0</v>
      </c>
      <c r="X211" s="199">
        <f>W211*H211</f>
        <v>0</v>
      </c>
      <c r="Y211" s="33"/>
      <c r="Z211" s="33"/>
      <c r="AA211" s="33"/>
      <c r="AB211" s="33"/>
      <c r="AC211" s="33"/>
      <c r="AD211" s="33"/>
      <c r="AE211" s="33"/>
      <c r="AR211" s="200" t="s">
        <v>190</v>
      </c>
      <c r="AT211" s="200" t="s">
        <v>241</v>
      </c>
      <c r="AU211" s="200" t="s">
        <v>87</v>
      </c>
      <c r="AY211" s="16" t="s">
        <v>129</v>
      </c>
      <c r="BE211" s="201">
        <f>IF(O211="základní",K211,0)</f>
        <v>13977.6</v>
      </c>
      <c r="BF211" s="201">
        <f>IF(O211="snížená",K211,0)</f>
        <v>0</v>
      </c>
      <c r="BG211" s="201">
        <f>IF(O211="zákl. přenesená",K211,0)</f>
        <v>0</v>
      </c>
      <c r="BH211" s="201">
        <f>IF(O211="sníž. přenesená",K211,0)</f>
        <v>0</v>
      </c>
      <c r="BI211" s="201">
        <f>IF(O211="nulová",K211,0)</f>
        <v>0</v>
      </c>
      <c r="BJ211" s="16" t="s">
        <v>85</v>
      </c>
      <c r="BK211" s="201">
        <f>ROUND(P211*H211,2)</f>
        <v>13977.6</v>
      </c>
      <c r="BL211" s="16" t="s">
        <v>137</v>
      </c>
      <c r="BM211" s="200" t="s">
        <v>366</v>
      </c>
    </row>
    <row r="212" spans="1:65" s="2" customFormat="1">
      <c r="A212" s="33"/>
      <c r="B212" s="34"/>
      <c r="C212" s="35"/>
      <c r="D212" s="202" t="s">
        <v>139</v>
      </c>
      <c r="E212" s="35"/>
      <c r="F212" s="203" t="s">
        <v>365</v>
      </c>
      <c r="G212" s="35"/>
      <c r="H212" s="35"/>
      <c r="I212" s="204"/>
      <c r="J212" s="204"/>
      <c r="K212" s="35"/>
      <c r="L212" s="35"/>
      <c r="M212" s="38"/>
      <c r="N212" s="205"/>
      <c r="O212" s="206"/>
      <c r="P212" s="70"/>
      <c r="Q212" s="70"/>
      <c r="R212" s="70"/>
      <c r="S212" s="70"/>
      <c r="T212" s="70"/>
      <c r="U212" s="70"/>
      <c r="V212" s="70"/>
      <c r="W212" s="70"/>
      <c r="X212" s="71"/>
      <c r="Y212" s="33"/>
      <c r="Z212" s="33"/>
      <c r="AA212" s="33"/>
      <c r="AB212" s="33"/>
      <c r="AC212" s="33"/>
      <c r="AD212" s="33"/>
      <c r="AE212" s="33"/>
      <c r="AT212" s="16" t="s">
        <v>139</v>
      </c>
      <c r="AU212" s="16" t="s">
        <v>87</v>
      </c>
    </row>
    <row r="213" spans="1:65" s="13" customFormat="1">
      <c r="B213" s="208"/>
      <c r="C213" s="209"/>
      <c r="D213" s="202" t="s">
        <v>158</v>
      </c>
      <c r="E213" s="210" t="s">
        <v>1</v>
      </c>
      <c r="F213" s="211" t="s">
        <v>367</v>
      </c>
      <c r="G213" s="209"/>
      <c r="H213" s="212">
        <v>1200</v>
      </c>
      <c r="I213" s="213"/>
      <c r="J213" s="213"/>
      <c r="K213" s="209"/>
      <c r="L213" s="209"/>
      <c r="M213" s="214"/>
      <c r="N213" s="215"/>
      <c r="O213" s="216"/>
      <c r="P213" s="216"/>
      <c r="Q213" s="216"/>
      <c r="R213" s="216"/>
      <c r="S213" s="216"/>
      <c r="T213" s="216"/>
      <c r="U213" s="216"/>
      <c r="V213" s="216"/>
      <c r="W213" s="216"/>
      <c r="X213" s="217"/>
      <c r="AT213" s="218" t="s">
        <v>158</v>
      </c>
      <c r="AU213" s="218" t="s">
        <v>87</v>
      </c>
      <c r="AV213" s="13" t="s">
        <v>87</v>
      </c>
      <c r="AW213" s="13" t="s">
        <v>5</v>
      </c>
      <c r="AX213" s="13" t="s">
        <v>77</v>
      </c>
      <c r="AY213" s="218" t="s">
        <v>129</v>
      </c>
    </row>
    <row r="214" spans="1:65" s="13" customFormat="1">
      <c r="B214" s="208"/>
      <c r="C214" s="209"/>
      <c r="D214" s="202" t="s">
        <v>158</v>
      </c>
      <c r="E214" s="210" t="s">
        <v>1</v>
      </c>
      <c r="F214" s="211" t="s">
        <v>368</v>
      </c>
      <c r="G214" s="209"/>
      <c r="H214" s="212">
        <v>442</v>
      </c>
      <c r="I214" s="213"/>
      <c r="J214" s="213"/>
      <c r="K214" s="209"/>
      <c r="L214" s="209"/>
      <c r="M214" s="214"/>
      <c r="N214" s="215"/>
      <c r="O214" s="216"/>
      <c r="P214" s="216"/>
      <c r="Q214" s="216"/>
      <c r="R214" s="216"/>
      <c r="S214" s="216"/>
      <c r="T214" s="216"/>
      <c r="U214" s="216"/>
      <c r="V214" s="216"/>
      <c r="W214" s="216"/>
      <c r="X214" s="217"/>
      <c r="AT214" s="218" t="s">
        <v>158</v>
      </c>
      <c r="AU214" s="218" t="s">
        <v>87</v>
      </c>
      <c r="AV214" s="13" t="s">
        <v>87</v>
      </c>
      <c r="AW214" s="13" t="s">
        <v>5</v>
      </c>
      <c r="AX214" s="13" t="s">
        <v>77</v>
      </c>
      <c r="AY214" s="218" t="s">
        <v>129</v>
      </c>
    </row>
    <row r="215" spans="1:65" s="13" customFormat="1">
      <c r="B215" s="208"/>
      <c r="C215" s="209"/>
      <c r="D215" s="202" t="s">
        <v>158</v>
      </c>
      <c r="E215" s="210" t="s">
        <v>1</v>
      </c>
      <c r="F215" s="211" t="s">
        <v>275</v>
      </c>
      <c r="G215" s="209"/>
      <c r="H215" s="212">
        <v>22</v>
      </c>
      <c r="I215" s="213"/>
      <c r="J215" s="213"/>
      <c r="K215" s="209"/>
      <c r="L215" s="209"/>
      <c r="M215" s="214"/>
      <c r="N215" s="215"/>
      <c r="O215" s="216"/>
      <c r="P215" s="216"/>
      <c r="Q215" s="216"/>
      <c r="R215" s="216"/>
      <c r="S215" s="216"/>
      <c r="T215" s="216"/>
      <c r="U215" s="216"/>
      <c r="V215" s="216"/>
      <c r="W215" s="216"/>
      <c r="X215" s="217"/>
      <c r="AT215" s="218" t="s">
        <v>158</v>
      </c>
      <c r="AU215" s="218" t="s">
        <v>87</v>
      </c>
      <c r="AV215" s="13" t="s">
        <v>87</v>
      </c>
      <c r="AW215" s="13" t="s">
        <v>5</v>
      </c>
      <c r="AX215" s="13" t="s">
        <v>77</v>
      </c>
      <c r="AY215" s="218" t="s">
        <v>129</v>
      </c>
    </row>
    <row r="216" spans="1:65" s="14" customFormat="1">
      <c r="B216" s="219"/>
      <c r="C216" s="220"/>
      <c r="D216" s="202" t="s">
        <v>158</v>
      </c>
      <c r="E216" s="221" t="s">
        <v>1</v>
      </c>
      <c r="F216" s="222" t="s">
        <v>161</v>
      </c>
      <c r="G216" s="220"/>
      <c r="H216" s="223">
        <v>1664</v>
      </c>
      <c r="I216" s="224"/>
      <c r="J216" s="224"/>
      <c r="K216" s="220"/>
      <c r="L216" s="220"/>
      <c r="M216" s="225"/>
      <c r="N216" s="226"/>
      <c r="O216" s="227"/>
      <c r="P216" s="227"/>
      <c r="Q216" s="227"/>
      <c r="R216" s="227"/>
      <c r="S216" s="227"/>
      <c r="T216" s="227"/>
      <c r="U216" s="227"/>
      <c r="V216" s="227"/>
      <c r="W216" s="227"/>
      <c r="X216" s="228"/>
      <c r="AT216" s="229" t="s">
        <v>158</v>
      </c>
      <c r="AU216" s="229" t="s">
        <v>87</v>
      </c>
      <c r="AV216" s="14" t="s">
        <v>137</v>
      </c>
      <c r="AW216" s="14" t="s">
        <v>5</v>
      </c>
      <c r="AX216" s="14" t="s">
        <v>85</v>
      </c>
      <c r="AY216" s="229" t="s">
        <v>129</v>
      </c>
    </row>
    <row r="217" spans="1:65" s="2" customFormat="1" ht="24.2" customHeight="1">
      <c r="A217" s="33"/>
      <c r="B217" s="34"/>
      <c r="C217" s="230" t="s">
        <v>285</v>
      </c>
      <c r="D217" s="230" t="s">
        <v>241</v>
      </c>
      <c r="E217" s="231" t="s">
        <v>369</v>
      </c>
      <c r="F217" s="232" t="s">
        <v>370</v>
      </c>
      <c r="G217" s="233" t="s">
        <v>164</v>
      </c>
      <c r="H217" s="234">
        <v>350</v>
      </c>
      <c r="I217" s="244">
        <v>940</v>
      </c>
      <c r="J217" s="236"/>
      <c r="K217" s="237">
        <f>ROUND(P217*H217,2)</f>
        <v>329000</v>
      </c>
      <c r="L217" s="232" t="s">
        <v>136</v>
      </c>
      <c r="M217" s="238"/>
      <c r="N217" s="239" t="s">
        <v>1</v>
      </c>
      <c r="O217" s="196" t="s">
        <v>40</v>
      </c>
      <c r="P217" s="197">
        <f>I217+J217</f>
        <v>940</v>
      </c>
      <c r="Q217" s="197">
        <f>ROUND(I217*H217,2)</f>
        <v>329000</v>
      </c>
      <c r="R217" s="197">
        <f>ROUND(J217*H217,2)</f>
        <v>0</v>
      </c>
      <c r="S217" s="70"/>
      <c r="T217" s="198">
        <f>S217*H217</f>
        <v>0</v>
      </c>
      <c r="U217" s="198">
        <v>1.014E-2</v>
      </c>
      <c r="V217" s="198">
        <f>U217*H217</f>
        <v>3.5489999999999999</v>
      </c>
      <c r="W217" s="198">
        <v>0</v>
      </c>
      <c r="X217" s="199">
        <f>W217*H217</f>
        <v>0</v>
      </c>
      <c r="Y217" s="33"/>
      <c r="Z217" s="33"/>
      <c r="AA217" s="33"/>
      <c r="AB217" s="33"/>
      <c r="AC217" s="33"/>
      <c r="AD217" s="33"/>
      <c r="AE217" s="33"/>
      <c r="AR217" s="200" t="s">
        <v>190</v>
      </c>
      <c r="AT217" s="200" t="s">
        <v>241</v>
      </c>
      <c r="AU217" s="200" t="s">
        <v>87</v>
      </c>
      <c r="AY217" s="16" t="s">
        <v>129</v>
      </c>
      <c r="BE217" s="201">
        <f>IF(O217="základní",K217,0)</f>
        <v>329000</v>
      </c>
      <c r="BF217" s="201">
        <f>IF(O217="snížená",K217,0)</f>
        <v>0</v>
      </c>
      <c r="BG217" s="201">
        <f>IF(O217="zákl. přenesená",K217,0)</f>
        <v>0</v>
      </c>
      <c r="BH217" s="201">
        <f>IF(O217="sníž. přenesená",K217,0)</f>
        <v>0</v>
      </c>
      <c r="BI217" s="201">
        <f>IF(O217="nulová",K217,0)</f>
        <v>0</v>
      </c>
      <c r="BJ217" s="16" t="s">
        <v>85</v>
      </c>
      <c r="BK217" s="201">
        <f>ROUND(P217*H217,2)</f>
        <v>329000</v>
      </c>
      <c r="BL217" s="16" t="s">
        <v>137</v>
      </c>
      <c r="BM217" s="200" t="s">
        <v>371</v>
      </c>
    </row>
    <row r="218" spans="1:65" s="2" customFormat="1">
      <c r="A218" s="33"/>
      <c r="B218" s="34"/>
      <c r="C218" s="35"/>
      <c r="D218" s="202" t="s">
        <v>139</v>
      </c>
      <c r="E218" s="35"/>
      <c r="F218" s="203" t="s">
        <v>370</v>
      </c>
      <c r="G218" s="35"/>
      <c r="H218" s="35"/>
      <c r="I218" s="204"/>
      <c r="J218" s="204"/>
      <c r="K218" s="35"/>
      <c r="L218" s="35"/>
      <c r="M218" s="38"/>
      <c r="N218" s="205"/>
      <c r="O218" s="206"/>
      <c r="P218" s="70"/>
      <c r="Q218" s="70"/>
      <c r="R218" s="70"/>
      <c r="S218" s="70"/>
      <c r="T218" s="70"/>
      <c r="U218" s="70"/>
      <c r="V218" s="70"/>
      <c r="W218" s="70"/>
      <c r="X218" s="71"/>
      <c r="Y218" s="33"/>
      <c r="Z218" s="33"/>
      <c r="AA218" s="33"/>
      <c r="AB218" s="33"/>
      <c r="AC218" s="33"/>
      <c r="AD218" s="33"/>
      <c r="AE218" s="33"/>
      <c r="AT218" s="16" t="s">
        <v>139</v>
      </c>
      <c r="AU218" s="16" t="s">
        <v>87</v>
      </c>
    </row>
    <row r="219" spans="1:65" s="2" customFormat="1" ht="24.2" customHeight="1">
      <c r="A219" s="33"/>
      <c r="B219" s="34"/>
      <c r="C219" s="230" t="s">
        <v>292</v>
      </c>
      <c r="D219" s="230" t="s">
        <v>241</v>
      </c>
      <c r="E219" s="231" t="s">
        <v>372</v>
      </c>
      <c r="F219" s="232" t="s">
        <v>373</v>
      </c>
      <c r="G219" s="233" t="s">
        <v>164</v>
      </c>
      <c r="H219" s="234">
        <v>6656</v>
      </c>
      <c r="I219" s="244">
        <v>31.15</v>
      </c>
      <c r="J219" s="236"/>
      <c r="K219" s="237">
        <f>ROUND(P219*H219,2)</f>
        <v>207334.39999999999</v>
      </c>
      <c r="L219" s="232" t="s">
        <v>136</v>
      </c>
      <c r="M219" s="238"/>
      <c r="N219" s="239" t="s">
        <v>1</v>
      </c>
      <c r="O219" s="196" t="s">
        <v>40</v>
      </c>
      <c r="P219" s="197">
        <f>I219+J219</f>
        <v>31.15</v>
      </c>
      <c r="Q219" s="197">
        <f>ROUND(I219*H219,2)</f>
        <v>207334.39999999999</v>
      </c>
      <c r="R219" s="197">
        <f>ROUND(J219*H219,2)</f>
        <v>0</v>
      </c>
      <c r="S219" s="70"/>
      <c r="T219" s="198">
        <f>S219*H219</f>
        <v>0</v>
      </c>
      <c r="U219" s="198">
        <v>5.1999999999999995E-4</v>
      </c>
      <c r="V219" s="198">
        <f>U219*H219</f>
        <v>3.4611199999999998</v>
      </c>
      <c r="W219" s="198">
        <v>0</v>
      </c>
      <c r="X219" s="199">
        <f>W219*H219</f>
        <v>0</v>
      </c>
      <c r="Y219" s="33"/>
      <c r="Z219" s="33"/>
      <c r="AA219" s="33"/>
      <c r="AB219" s="33"/>
      <c r="AC219" s="33"/>
      <c r="AD219" s="33"/>
      <c r="AE219" s="33"/>
      <c r="AR219" s="200" t="s">
        <v>190</v>
      </c>
      <c r="AT219" s="200" t="s">
        <v>241</v>
      </c>
      <c r="AU219" s="200" t="s">
        <v>87</v>
      </c>
      <c r="AY219" s="16" t="s">
        <v>129</v>
      </c>
      <c r="BE219" s="201">
        <f>IF(O219="základní",K219,0)</f>
        <v>207334.39999999999</v>
      </c>
      <c r="BF219" s="201">
        <f>IF(O219="snížená",K219,0)</f>
        <v>0</v>
      </c>
      <c r="BG219" s="201">
        <f>IF(O219="zákl. přenesená",K219,0)</f>
        <v>0</v>
      </c>
      <c r="BH219" s="201">
        <f>IF(O219="sníž. přenesená",K219,0)</f>
        <v>0</v>
      </c>
      <c r="BI219" s="201">
        <f>IF(O219="nulová",K219,0)</f>
        <v>0</v>
      </c>
      <c r="BJ219" s="16" t="s">
        <v>85</v>
      </c>
      <c r="BK219" s="201">
        <f>ROUND(P219*H219,2)</f>
        <v>207334.39999999999</v>
      </c>
      <c r="BL219" s="16" t="s">
        <v>137</v>
      </c>
      <c r="BM219" s="200" t="s">
        <v>374</v>
      </c>
    </row>
    <row r="220" spans="1:65" s="2" customFormat="1">
      <c r="A220" s="33"/>
      <c r="B220" s="34"/>
      <c r="C220" s="35"/>
      <c r="D220" s="202" t="s">
        <v>139</v>
      </c>
      <c r="E220" s="35"/>
      <c r="F220" s="203" t="s">
        <v>373</v>
      </c>
      <c r="G220" s="35"/>
      <c r="H220" s="35"/>
      <c r="I220" s="204"/>
      <c r="J220" s="204"/>
      <c r="K220" s="35"/>
      <c r="L220" s="35"/>
      <c r="M220" s="38"/>
      <c r="N220" s="205"/>
      <c r="O220" s="206"/>
      <c r="P220" s="70"/>
      <c r="Q220" s="70"/>
      <c r="R220" s="70"/>
      <c r="S220" s="70"/>
      <c r="T220" s="70"/>
      <c r="U220" s="70"/>
      <c r="V220" s="70"/>
      <c r="W220" s="70"/>
      <c r="X220" s="71"/>
      <c r="Y220" s="33"/>
      <c r="Z220" s="33"/>
      <c r="AA220" s="33"/>
      <c r="AB220" s="33"/>
      <c r="AC220" s="33"/>
      <c r="AD220" s="33"/>
      <c r="AE220" s="33"/>
      <c r="AT220" s="16" t="s">
        <v>139</v>
      </c>
      <c r="AU220" s="16" t="s">
        <v>87</v>
      </c>
    </row>
    <row r="221" spans="1:65" s="13" customFormat="1">
      <c r="B221" s="208"/>
      <c r="C221" s="209"/>
      <c r="D221" s="202" t="s">
        <v>158</v>
      </c>
      <c r="E221" s="210" t="s">
        <v>1</v>
      </c>
      <c r="F221" s="211" t="s">
        <v>375</v>
      </c>
      <c r="G221" s="209"/>
      <c r="H221" s="212">
        <v>4800</v>
      </c>
      <c r="I221" s="213"/>
      <c r="J221" s="213"/>
      <c r="K221" s="209"/>
      <c r="L221" s="209"/>
      <c r="M221" s="214"/>
      <c r="N221" s="215"/>
      <c r="O221" s="216"/>
      <c r="P221" s="216"/>
      <c r="Q221" s="216"/>
      <c r="R221" s="216"/>
      <c r="S221" s="216"/>
      <c r="T221" s="216"/>
      <c r="U221" s="216"/>
      <c r="V221" s="216"/>
      <c r="W221" s="216"/>
      <c r="X221" s="217"/>
      <c r="AT221" s="218" t="s">
        <v>158</v>
      </c>
      <c r="AU221" s="218" t="s">
        <v>87</v>
      </c>
      <c r="AV221" s="13" t="s">
        <v>87</v>
      </c>
      <c r="AW221" s="13" t="s">
        <v>5</v>
      </c>
      <c r="AX221" s="13" t="s">
        <v>77</v>
      </c>
      <c r="AY221" s="218" t="s">
        <v>129</v>
      </c>
    </row>
    <row r="222" spans="1:65" s="13" customFormat="1">
      <c r="B222" s="208"/>
      <c r="C222" s="209"/>
      <c r="D222" s="202" t="s">
        <v>158</v>
      </c>
      <c r="E222" s="210" t="s">
        <v>1</v>
      </c>
      <c r="F222" s="211" t="s">
        <v>376</v>
      </c>
      <c r="G222" s="209"/>
      <c r="H222" s="212">
        <v>1768</v>
      </c>
      <c r="I222" s="213"/>
      <c r="J222" s="213"/>
      <c r="K222" s="209"/>
      <c r="L222" s="209"/>
      <c r="M222" s="214"/>
      <c r="N222" s="215"/>
      <c r="O222" s="216"/>
      <c r="P222" s="216"/>
      <c r="Q222" s="216"/>
      <c r="R222" s="216"/>
      <c r="S222" s="216"/>
      <c r="T222" s="216"/>
      <c r="U222" s="216"/>
      <c r="V222" s="216"/>
      <c r="W222" s="216"/>
      <c r="X222" s="217"/>
      <c r="AT222" s="218" t="s">
        <v>158</v>
      </c>
      <c r="AU222" s="218" t="s">
        <v>87</v>
      </c>
      <c r="AV222" s="13" t="s">
        <v>87</v>
      </c>
      <c r="AW222" s="13" t="s">
        <v>5</v>
      </c>
      <c r="AX222" s="13" t="s">
        <v>77</v>
      </c>
      <c r="AY222" s="218" t="s">
        <v>129</v>
      </c>
    </row>
    <row r="223" spans="1:65" s="13" customFormat="1">
      <c r="B223" s="208"/>
      <c r="C223" s="209"/>
      <c r="D223" s="202" t="s">
        <v>158</v>
      </c>
      <c r="E223" s="210" t="s">
        <v>1</v>
      </c>
      <c r="F223" s="211" t="s">
        <v>377</v>
      </c>
      <c r="G223" s="209"/>
      <c r="H223" s="212">
        <v>88</v>
      </c>
      <c r="I223" s="213"/>
      <c r="J223" s="213"/>
      <c r="K223" s="209"/>
      <c r="L223" s="209"/>
      <c r="M223" s="214"/>
      <c r="N223" s="215"/>
      <c r="O223" s="216"/>
      <c r="P223" s="216"/>
      <c r="Q223" s="216"/>
      <c r="R223" s="216"/>
      <c r="S223" s="216"/>
      <c r="T223" s="216"/>
      <c r="U223" s="216"/>
      <c r="V223" s="216"/>
      <c r="W223" s="216"/>
      <c r="X223" s="217"/>
      <c r="AT223" s="218" t="s">
        <v>158</v>
      </c>
      <c r="AU223" s="218" t="s">
        <v>87</v>
      </c>
      <c r="AV223" s="13" t="s">
        <v>87</v>
      </c>
      <c r="AW223" s="13" t="s">
        <v>5</v>
      </c>
      <c r="AX223" s="13" t="s">
        <v>77</v>
      </c>
      <c r="AY223" s="218" t="s">
        <v>129</v>
      </c>
    </row>
    <row r="224" spans="1:65" s="14" customFormat="1">
      <c r="B224" s="219"/>
      <c r="C224" s="220"/>
      <c r="D224" s="202" t="s">
        <v>158</v>
      </c>
      <c r="E224" s="221" t="s">
        <v>1</v>
      </c>
      <c r="F224" s="222" t="s">
        <v>161</v>
      </c>
      <c r="G224" s="220"/>
      <c r="H224" s="223">
        <v>6656</v>
      </c>
      <c r="I224" s="224"/>
      <c r="J224" s="224"/>
      <c r="K224" s="220"/>
      <c r="L224" s="220"/>
      <c r="M224" s="225"/>
      <c r="N224" s="226"/>
      <c r="O224" s="227"/>
      <c r="P224" s="227"/>
      <c r="Q224" s="227"/>
      <c r="R224" s="227"/>
      <c r="S224" s="227"/>
      <c r="T224" s="227"/>
      <c r="U224" s="227"/>
      <c r="V224" s="227"/>
      <c r="W224" s="227"/>
      <c r="X224" s="228"/>
      <c r="AT224" s="229" t="s">
        <v>158</v>
      </c>
      <c r="AU224" s="229" t="s">
        <v>87</v>
      </c>
      <c r="AV224" s="14" t="s">
        <v>137</v>
      </c>
      <c r="AW224" s="14" t="s">
        <v>5</v>
      </c>
      <c r="AX224" s="14" t="s">
        <v>85</v>
      </c>
      <c r="AY224" s="229" t="s">
        <v>129</v>
      </c>
    </row>
    <row r="225" spans="1:65" s="2" customFormat="1" ht="24.2" customHeight="1">
      <c r="A225" s="33"/>
      <c r="B225" s="34"/>
      <c r="C225" s="230" t="s">
        <v>378</v>
      </c>
      <c r="D225" s="230" t="s">
        <v>241</v>
      </c>
      <c r="E225" s="231" t="s">
        <v>379</v>
      </c>
      <c r="F225" s="232" t="s">
        <v>380</v>
      </c>
      <c r="G225" s="233" t="s">
        <v>164</v>
      </c>
      <c r="H225" s="234">
        <v>6656</v>
      </c>
      <c r="I225" s="244">
        <v>9.3800000000000008</v>
      </c>
      <c r="J225" s="236"/>
      <c r="K225" s="237">
        <f>ROUND(P225*H225,2)</f>
        <v>62433.279999999999</v>
      </c>
      <c r="L225" s="232" t="s">
        <v>136</v>
      </c>
      <c r="M225" s="238"/>
      <c r="N225" s="239" t="s">
        <v>1</v>
      </c>
      <c r="O225" s="196" t="s">
        <v>40</v>
      </c>
      <c r="P225" s="197">
        <f>I225+J225</f>
        <v>9.3800000000000008</v>
      </c>
      <c r="Q225" s="197">
        <f>ROUND(I225*H225,2)</f>
        <v>62433.279999999999</v>
      </c>
      <c r="R225" s="197">
        <f>ROUND(J225*H225,2)</f>
        <v>0</v>
      </c>
      <c r="S225" s="70"/>
      <c r="T225" s="198">
        <f>S225*H225</f>
        <v>0</v>
      </c>
      <c r="U225" s="198">
        <v>9.0000000000000006E-5</v>
      </c>
      <c r="V225" s="198">
        <f>U225*H225</f>
        <v>0.59904000000000002</v>
      </c>
      <c r="W225" s="198">
        <v>0</v>
      </c>
      <c r="X225" s="199">
        <f>W225*H225</f>
        <v>0</v>
      </c>
      <c r="Y225" s="33"/>
      <c r="Z225" s="33"/>
      <c r="AA225" s="33"/>
      <c r="AB225" s="33"/>
      <c r="AC225" s="33"/>
      <c r="AD225" s="33"/>
      <c r="AE225" s="33"/>
      <c r="AR225" s="200" t="s">
        <v>190</v>
      </c>
      <c r="AT225" s="200" t="s">
        <v>241</v>
      </c>
      <c r="AU225" s="200" t="s">
        <v>87</v>
      </c>
      <c r="AY225" s="16" t="s">
        <v>129</v>
      </c>
      <c r="BE225" s="201">
        <f>IF(O225="základní",K225,0)</f>
        <v>62433.279999999999</v>
      </c>
      <c r="BF225" s="201">
        <f>IF(O225="snížená",K225,0)</f>
        <v>0</v>
      </c>
      <c r="BG225" s="201">
        <f>IF(O225="zákl. přenesená",K225,0)</f>
        <v>0</v>
      </c>
      <c r="BH225" s="201">
        <f>IF(O225="sníž. přenesená",K225,0)</f>
        <v>0</v>
      </c>
      <c r="BI225" s="201">
        <f>IF(O225="nulová",K225,0)</f>
        <v>0</v>
      </c>
      <c r="BJ225" s="16" t="s">
        <v>85</v>
      </c>
      <c r="BK225" s="201">
        <f>ROUND(P225*H225,2)</f>
        <v>62433.279999999999</v>
      </c>
      <c r="BL225" s="16" t="s">
        <v>137</v>
      </c>
      <c r="BM225" s="200" t="s">
        <v>381</v>
      </c>
    </row>
    <row r="226" spans="1:65" s="2" customFormat="1">
      <c r="A226" s="33"/>
      <c r="B226" s="34"/>
      <c r="C226" s="35"/>
      <c r="D226" s="202" t="s">
        <v>139</v>
      </c>
      <c r="E226" s="35"/>
      <c r="F226" s="203" t="s">
        <v>380</v>
      </c>
      <c r="G226" s="35"/>
      <c r="H226" s="35"/>
      <c r="I226" s="204"/>
      <c r="J226" s="204"/>
      <c r="K226" s="35"/>
      <c r="L226" s="35"/>
      <c r="M226" s="38"/>
      <c r="N226" s="205"/>
      <c r="O226" s="206"/>
      <c r="P226" s="70"/>
      <c r="Q226" s="70"/>
      <c r="R226" s="70"/>
      <c r="S226" s="70"/>
      <c r="T226" s="70"/>
      <c r="U226" s="70"/>
      <c r="V226" s="70"/>
      <c r="W226" s="70"/>
      <c r="X226" s="71"/>
      <c r="Y226" s="33"/>
      <c r="Z226" s="33"/>
      <c r="AA226" s="33"/>
      <c r="AB226" s="33"/>
      <c r="AC226" s="33"/>
      <c r="AD226" s="33"/>
      <c r="AE226" s="33"/>
      <c r="AT226" s="16" t="s">
        <v>139</v>
      </c>
      <c r="AU226" s="16" t="s">
        <v>87</v>
      </c>
    </row>
    <row r="227" spans="1:65" s="2" customFormat="1" ht="24.2" customHeight="1">
      <c r="A227" s="33"/>
      <c r="B227" s="34"/>
      <c r="C227" s="230" t="s">
        <v>345</v>
      </c>
      <c r="D227" s="230" t="s">
        <v>241</v>
      </c>
      <c r="E227" s="231" t="s">
        <v>382</v>
      </c>
      <c r="F227" s="232" t="s">
        <v>383</v>
      </c>
      <c r="G227" s="233" t="s">
        <v>164</v>
      </c>
      <c r="H227" s="234">
        <v>116</v>
      </c>
      <c r="I227" s="244">
        <v>20</v>
      </c>
      <c r="J227" s="236"/>
      <c r="K227" s="237">
        <f>ROUND(P227*H227,2)</f>
        <v>2320</v>
      </c>
      <c r="L227" s="232" t="s">
        <v>136</v>
      </c>
      <c r="M227" s="238"/>
      <c r="N227" s="239" t="s">
        <v>1</v>
      </c>
      <c r="O227" s="196" t="s">
        <v>40</v>
      </c>
      <c r="P227" s="197">
        <f>I227+J227</f>
        <v>20</v>
      </c>
      <c r="Q227" s="197">
        <f>ROUND(I227*H227,2)</f>
        <v>2320</v>
      </c>
      <c r="R227" s="197">
        <f>ROUND(J227*H227,2)</f>
        <v>0</v>
      </c>
      <c r="S227" s="70"/>
      <c r="T227" s="198">
        <f>S227*H227</f>
        <v>0</v>
      </c>
      <c r="U227" s="198">
        <v>0</v>
      </c>
      <c r="V227" s="198">
        <f>U227*H227</f>
        <v>0</v>
      </c>
      <c r="W227" s="198">
        <v>0</v>
      </c>
      <c r="X227" s="199">
        <f>W227*H227</f>
        <v>0</v>
      </c>
      <c r="Y227" s="33"/>
      <c r="Z227" s="33"/>
      <c r="AA227" s="33"/>
      <c r="AB227" s="33"/>
      <c r="AC227" s="33"/>
      <c r="AD227" s="33"/>
      <c r="AE227" s="33"/>
      <c r="AR227" s="200" t="s">
        <v>190</v>
      </c>
      <c r="AT227" s="200" t="s">
        <v>241</v>
      </c>
      <c r="AU227" s="200" t="s">
        <v>87</v>
      </c>
      <c r="AY227" s="16" t="s">
        <v>129</v>
      </c>
      <c r="BE227" s="201">
        <f>IF(O227="základní",K227,0)</f>
        <v>2320</v>
      </c>
      <c r="BF227" s="201">
        <f>IF(O227="snížená",K227,0)</f>
        <v>0</v>
      </c>
      <c r="BG227" s="201">
        <f>IF(O227="zákl. přenesená",K227,0)</f>
        <v>0</v>
      </c>
      <c r="BH227" s="201">
        <f>IF(O227="sníž. přenesená",K227,0)</f>
        <v>0</v>
      </c>
      <c r="BI227" s="201">
        <f>IF(O227="nulová",K227,0)</f>
        <v>0</v>
      </c>
      <c r="BJ227" s="16" t="s">
        <v>85</v>
      </c>
      <c r="BK227" s="201">
        <f>ROUND(P227*H227,2)</f>
        <v>2320</v>
      </c>
      <c r="BL227" s="16" t="s">
        <v>137</v>
      </c>
      <c r="BM227" s="200" t="s">
        <v>384</v>
      </c>
    </row>
    <row r="228" spans="1:65" s="2" customFormat="1">
      <c r="A228" s="33"/>
      <c r="B228" s="34"/>
      <c r="C228" s="35"/>
      <c r="D228" s="202" t="s">
        <v>139</v>
      </c>
      <c r="E228" s="35"/>
      <c r="F228" s="203" t="s">
        <v>383</v>
      </c>
      <c r="G228" s="35"/>
      <c r="H228" s="35"/>
      <c r="I228" s="204"/>
      <c r="J228" s="204"/>
      <c r="K228" s="35"/>
      <c r="L228" s="35"/>
      <c r="M228" s="38"/>
      <c r="N228" s="205"/>
      <c r="O228" s="206"/>
      <c r="P228" s="70"/>
      <c r="Q228" s="70"/>
      <c r="R228" s="70"/>
      <c r="S228" s="70"/>
      <c r="T228" s="70"/>
      <c r="U228" s="70"/>
      <c r="V228" s="70"/>
      <c r="W228" s="70"/>
      <c r="X228" s="71"/>
      <c r="Y228" s="33"/>
      <c r="Z228" s="33"/>
      <c r="AA228" s="33"/>
      <c r="AB228" s="33"/>
      <c r="AC228" s="33"/>
      <c r="AD228" s="33"/>
      <c r="AE228" s="33"/>
      <c r="AT228" s="16" t="s">
        <v>139</v>
      </c>
      <c r="AU228" s="16" t="s">
        <v>87</v>
      </c>
    </row>
    <row r="229" spans="1:65" s="13" customFormat="1">
      <c r="B229" s="208"/>
      <c r="C229" s="209"/>
      <c r="D229" s="202" t="s">
        <v>158</v>
      </c>
      <c r="E229" s="210" t="s">
        <v>1</v>
      </c>
      <c r="F229" s="211" t="s">
        <v>385</v>
      </c>
      <c r="G229" s="209"/>
      <c r="H229" s="212">
        <v>116</v>
      </c>
      <c r="I229" s="213"/>
      <c r="J229" s="213"/>
      <c r="K229" s="209"/>
      <c r="L229" s="209"/>
      <c r="M229" s="214"/>
      <c r="N229" s="215"/>
      <c r="O229" s="216"/>
      <c r="P229" s="216"/>
      <c r="Q229" s="216"/>
      <c r="R229" s="216"/>
      <c r="S229" s="216"/>
      <c r="T229" s="216"/>
      <c r="U229" s="216"/>
      <c r="V229" s="216"/>
      <c r="W229" s="216"/>
      <c r="X229" s="217"/>
      <c r="AT229" s="218" t="s">
        <v>158</v>
      </c>
      <c r="AU229" s="218" t="s">
        <v>87</v>
      </c>
      <c r="AV229" s="13" t="s">
        <v>87</v>
      </c>
      <c r="AW229" s="13" t="s">
        <v>5</v>
      </c>
      <c r="AX229" s="13" t="s">
        <v>85</v>
      </c>
      <c r="AY229" s="218" t="s">
        <v>129</v>
      </c>
    </row>
    <row r="230" spans="1:65" s="2" customFormat="1" ht="24">
      <c r="A230" s="33"/>
      <c r="B230" s="34"/>
      <c r="C230" s="230" t="s">
        <v>386</v>
      </c>
      <c r="D230" s="230" t="s">
        <v>241</v>
      </c>
      <c r="E230" s="231" t="s">
        <v>387</v>
      </c>
      <c r="F230" s="232" t="s">
        <v>388</v>
      </c>
      <c r="G230" s="233" t="s">
        <v>164</v>
      </c>
      <c r="H230" s="234">
        <v>600</v>
      </c>
      <c r="I230" s="244">
        <v>2320</v>
      </c>
      <c r="J230" s="236"/>
      <c r="K230" s="237">
        <f>ROUND(P230*H230,2)</f>
        <v>1392000</v>
      </c>
      <c r="L230" s="232" t="s">
        <v>136</v>
      </c>
      <c r="M230" s="238"/>
      <c r="N230" s="239" t="s">
        <v>1</v>
      </c>
      <c r="O230" s="196" t="s">
        <v>40</v>
      </c>
      <c r="P230" s="197">
        <f>I230+J230</f>
        <v>2320</v>
      </c>
      <c r="Q230" s="197">
        <f>ROUND(I230*H230,2)</f>
        <v>1392000</v>
      </c>
      <c r="R230" s="197">
        <f>ROUND(J230*H230,2)</f>
        <v>0</v>
      </c>
      <c r="S230" s="70"/>
      <c r="T230" s="198">
        <f>S230*H230</f>
        <v>0</v>
      </c>
      <c r="U230" s="198">
        <v>0.10299999999999999</v>
      </c>
      <c r="V230" s="198">
        <f>U230*H230</f>
        <v>61.8</v>
      </c>
      <c r="W230" s="198">
        <v>0</v>
      </c>
      <c r="X230" s="199">
        <f>W230*H230</f>
        <v>0</v>
      </c>
      <c r="Y230" s="33"/>
      <c r="Z230" s="33"/>
      <c r="AA230" s="33"/>
      <c r="AB230" s="33"/>
      <c r="AC230" s="33"/>
      <c r="AD230" s="33"/>
      <c r="AE230" s="33"/>
      <c r="AR230" s="200" t="s">
        <v>190</v>
      </c>
      <c r="AT230" s="200" t="s">
        <v>241</v>
      </c>
      <c r="AU230" s="200" t="s">
        <v>87</v>
      </c>
      <c r="AY230" s="16" t="s">
        <v>129</v>
      </c>
      <c r="BE230" s="201">
        <f>IF(O230="základní",K230,0)</f>
        <v>1392000</v>
      </c>
      <c r="BF230" s="201">
        <f>IF(O230="snížená",K230,0)</f>
        <v>0</v>
      </c>
      <c r="BG230" s="201">
        <f>IF(O230="zákl. přenesená",K230,0)</f>
        <v>0</v>
      </c>
      <c r="BH230" s="201">
        <f>IF(O230="sníž. přenesená",K230,0)</f>
        <v>0</v>
      </c>
      <c r="BI230" s="201">
        <f>IF(O230="nulová",K230,0)</f>
        <v>0</v>
      </c>
      <c r="BJ230" s="16" t="s">
        <v>85</v>
      </c>
      <c r="BK230" s="201">
        <f>ROUND(P230*H230,2)</f>
        <v>1392000</v>
      </c>
      <c r="BL230" s="16" t="s">
        <v>137</v>
      </c>
      <c r="BM230" s="200" t="s">
        <v>389</v>
      </c>
    </row>
    <row r="231" spans="1:65" s="2" customFormat="1">
      <c r="A231" s="33"/>
      <c r="B231" s="34"/>
      <c r="C231" s="35"/>
      <c r="D231" s="202" t="s">
        <v>139</v>
      </c>
      <c r="E231" s="35"/>
      <c r="F231" s="203" t="s">
        <v>388</v>
      </c>
      <c r="G231" s="35"/>
      <c r="H231" s="35"/>
      <c r="I231" s="204"/>
      <c r="J231" s="204"/>
      <c r="K231" s="35"/>
      <c r="L231" s="35"/>
      <c r="M231" s="38"/>
      <c r="N231" s="205"/>
      <c r="O231" s="206"/>
      <c r="P231" s="70"/>
      <c r="Q231" s="70"/>
      <c r="R231" s="70"/>
      <c r="S231" s="70"/>
      <c r="T231" s="70"/>
      <c r="U231" s="70"/>
      <c r="V231" s="70"/>
      <c r="W231" s="70"/>
      <c r="X231" s="71"/>
      <c r="Y231" s="33"/>
      <c r="Z231" s="33"/>
      <c r="AA231" s="33"/>
      <c r="AB231" s="33"/>
      <c r="AC231" s="33"/>
      <c r="AD231" s="33"/>
      <c r="AE231" s="33"/>
      <c r="AT231" s="16" t="s">
        <v>139</v>
      </c>
      <c r="AU231" s="16" t="s">
        <v>87</v>
      </c>
    </row>
    <row r="232" spans="1:65" s="12" customFormat="1" ht="22.9" customHeight="1">
      <c r="B232" s="171"/>
      <c r="C232" s="172"/>
      <c r="D232" s="173" t="s">
        <v>76</v>
      </c>
      <c r="E232" s="186" t="s">
        <v>241</v>
      </c>
      <c r="F232" s="186" t="s">
        <v>265</v>
      </c>
      <c r="G232" s="172"/>
      <c r="H232" s="172"/>
      <c r="I232" s="175"/>
      <c r="J232" s="175"/>
      <c r="K232" s="187">
        <f>BK232</f>
        <v>0</v>
      </c>
      <c r="L232" s="172"/>
      <c r="M232" s="177"/>
      <c r="N232" s="178"/>
      <c r="O232" s="179"/>
      <c r="P232" s="179"/>
      <c r="Q232" s="180">
        <f>SUM(Q233:Q234)</f>
        <v>0</v>
      </c>
      <c r="R232" s="180">
        <f>SUM(R233:R234)</f>
        <v>0</v>
      </c>
      <c r="S232" s="179"/>
      <c r="T232" s="181">
        <f>SUM(T233:T234)</f>
        <v>0</v>
      </c>
      <c r="U232" s="179"/>
      <c r="V232" s="181">
        <f>SUM(V233:V234)</f>
        <v>200</v>
      </c>
      <c r="W232" s="179"/>
      <c r="X232" s="182">
        <f>SUM(X233:X234)</f>
        <v>0</v>
      </c>
      <c r="AR232" s="183" t="s">
        <v>151</v>
      </c>
      <c r="AT232" s="184" t="s">
        <v>76</v>
      </c>
      <c r="AU232" s="184" t="s">
        <v>85</v>
      </c>
      <c r="AY232" s="183" t="s">
        <v>129</v>
      </c>
      <c r="BK232" s="185">
        <f>SUM(BK233:BK234)</f>
        <v>0</v>
      </c>
    </row>
    <row r="233" spans="1:65" s="2" customFormat="1" ht="24.2" customHeight="1">
      <c r="A233" s="33"/>
      <c r="B233" s="34"/>
      <c r="C233" s="230" t="s">
        <v>390</v>
      </c>
      <c r="D233" s="230" t="s">
        <v>241</v>
      </c>
      <c r="E233" s="231" t="s">
        <v>267</v>
      </c>
      <c r="F233" s="232" t="s">
        <v>268</v>
      </c>
      <c r="G233" s="233" t="s">
        <v>269</v>
      </c>
      <c r="H233" s="234">
        <v>200</v>
      </c>
      <c r="I233" s="235"/>
      <c r="J233" s="236"/>
      <c r="K233" s="237">
        <f>ROUND(P233*H233,2)</f>
        <v>0</v>
      </c>
      <c r="L233" s="232" t="s">
        <v>136</v>
      </c>
      <c r="M233" s="238"/>
      <c r="N233" s="239" t="s">
        <v>1</v>
      </c>
      <c r="O233" s="196" t="s">
        <v>40</v>
      </c>
      <c r="P233" s="197">
        <f>I233+J233</f>
        <v>0</v>
      </c>
      <c r="Q233" s="197">
        <f>ROUND(I233*H233,2)</f>
        <v>0</v>
      </c>
      <c r="R233" s="197">
        <f>ROUND(J233*H233,2)</f>
        <v>0</v>
      </c>
      <c r="S233" s="70"/>
      <c r="T233" s="198">
        <f>S233*H233</f>
        <v>0</v>
      </c>
      <c r="U233" s="198">
        <v>1</v>
      </c>
      <c r="V233" s="198">
        <f>U233*H233</f>
        <v>200</v>
      </c>
      <c r="W233" s="198">
        <v>0</v>
      </c>
      <c r="X233" s="199">
        <f>W233*H233</f>
        <v>0</v>
      </c>
      <c r="Y233" s="33"/>
      <c r="Z233" s="33"/>
      <c r="AA233" s="33"/>
      <c r="AB233" s="33"/>
      <c r="AC233" s="33"/>
      <c r="AD233" s="33"/>
      <c r="AE233" s="33"/>
      <c r="AR233" s="200" t="s">
        <v>270</v>
      </c>
      <c r="AT233" s="200" t="s">
        <v>241</v>
      </c>
      <c r="AU233" s="200" t="s">
        <v>87</v>
      </c>
      <c r="AY233" s="16" t="s">
        <v>129</v>
      </c>
      <c r="BE233" s="201">
        <f>IF(O233="základní",K233,0)</f>
        <v>0</v>
      </c>
      <c r="BF233" s="201">
        <f>IF(O233="snížená",K233,0)</f>
        <v>0</v>
      </c>
      <c r="BG233" s="201">
        <f>IF(O233="zákl. přenesená",K233,0)</f>
        <v>0</v>
      </c>
      <c r="BH233" s="201">
        <f>IF(O233="sníž. přenesená",K233,0)</f>
        <v>0</v>
      </c>
      <c r="BI233" s="201">
        <f>IF(O233="nulová",K233,0)</f>
        <v>0</v>
      </c>
      <c r="BJ233" s="16" t="s">
        <v>85</v>
      </c>
      <c r="BK233" s="201">
        <f>ROUND(P233*H233,2)</f>
        <v>0</v>
      </c>
      <c r="BL233" s="16" t="s">
        <v>271</v>
      </c>
      <c r="BM233" s="200" t="s">
        <v>391</v>
      </c>
    </row>
    <row r="234" spans="1:65" s="2" customFormat="1">
      <c r="A234" s="33"/>
      <c r="B234" s="34"/>
      <c r="C234" s="35"/>
      <c r="D234" s="202" t="s">
        <v>139</v>
      </c>
      <c r="E234" s="35"/>
      <c r="F234" s="203" t="s">
        <v>268</v>
      </c>
      <c r="G234" s="35"/>
      <c r="H234" s="35"/>
      <c r="I234" s="204"/>
      <c r="J234" s="204"/>
      <c r="K234" s="35"/>
      <c r="L234" s="35"/>
      <c r="M234" s="38"/>
      <c r="N234" s="205"/>
      <c r="O234" s="206"/>
      <c r="P234" s="70"/>
      <c r="Q234" s="70"/>
      <c r="R234" s="70"/>
      <c r="S234" s="70"/>
      <c r="T234" s="70"/>
      <c r="U234" s="70"/>
      <c r="V234" s="70"/>
      <c r="W234" s="70"/>
      <c r="X234" s="71"/>
      <c r="Y234" s="33"/>
      <c r="Z234" s="33"/>
      <c r="AA234" s="33"/>
      <c r="AB234" s="33"/>
      <c r="AC234" s="33"/>
      <c r="AD234" s="33"/>
      <c r="AE234" s="33"/>
      <c r="AT234" s="16" t="s">
        <v>139</v>
      </c>
      <c r="AU234" s="16" t="s">
        <v>87</v>
      </c>
    </row>
    <row r="235" spans="1:65" s="12" customFormat="1" ht="25.9" customHeight="1">
      <c r="B235" s="171"/>
      <c r="C235" s="172"/>
      <c r="D235" s="173" t="s">
        <v>76</v>
      </c>
      <c r="E235" s="174" t="s">
        <v>273</v>
      </c>
      <c r="F235" s="174" t="s">
        <v>274</v>
      </c>
      <c r="G235" s="172"/>
      <c r="H235" s="172"/>
      <c r="I235" s="175"/>
      <c r="J235" s="175"/>
      <c r="K235" s="176">
        <f>BK235</f>
        <v>0</v>
      </c>
      <c r="L235" s="172"/>
      <c r="M235" s="177"/>
      <c r="N235" s="178"/>
      <c r="O235" s="179"/>
      <c r="P235" s="179"/>
      <c r="Q235" s="180">
        <f>SUM(Q236:Q246)</f>
        <v>0</v>
      </c>
      <c r="R235" s="180">
        <f>SUM(R236:R246)</f>
        <v>0</v>
      </c>
      <c r="S235" s="179"/>
      <c r="T235" s="181">
        <f>SUM(T236:T246)</f>
        <v>0</v>
      </c>
      <c r="U235" s="179"/>
      <c r="V235" s="181">
        <f>SUM(V236:V246)</f>
        <v>0</v>
      </c>
      <c r="W235" s="179"/>
      <c r="X235" s="182">
        <f>SUM(X236:X246)</f>
        <v>0</v>
      </c>
      <c r="AR235" s="183" t="s">
        <v>137</v>
      </c>
      <c r="AT235" s="184" t="s">
        <v>76</v>
      </c>
      <c r="AU235" s="184" t="s">
        <v>77</v>
      </c>
      <c r="AY235" s="183" t="s">
        <v>129</v>
      </c>
      <c r="BK235" s="185">
        <f>SUM(BK236:BK246)</f>
        <v>0</v>
      </c>
    </row>
    <row r="236" spans="1:65" s="2" customFormat="1" ht="60">
      <c r="A236" s="33"/>
      <c r="B236" s="34"/>
      <c r="C236" s="188" t="s">
        <v>392</v>
      </c>
      <c r="D236" s="188" t="s">
        <v>132</v>
      </c>
      <c r="E236" s="189" t="s">
        <v>393</v>
      </c>
      <c r="F236" s="190" t="s">
        <v>394</v>
      </c>
      <c r="G236" s="191" t="s">
        <v>269</v>
      </c>
      <c r="H236" s="192">
        <v>44.451000000000001</v>
      </c>
      <c r="I236" s="193"/>
      <c r="J236" s="193"/>
      <c r="K236" s="194">
        <f>ROUND(P236*H236,2)</f>
        <v>0</v>
      </c>
      <c r="L236" s="190" t="s">
        <v>136</v>
      </c>
      <c r="M236" s="38"/>
      <c r="N236" s="195" t="s">
        <v>1</v>
      </c>
      <c r="O236" s="196" t="s">
        <v>40</v>
      </c>
      <c r="P236" s="197">
        <f>I236+J236</f>
        <v>0</v>
      </c>
      <c r="Q236" s="197">
        <f>ROUND(I236*H236,2)</f>
        <v>0</v>
      </c>
      <c r="R236" s="197">
        <f>ROUND(J236*H236,2)</f>
        <v>0</v>
      </c>
      <c r="S236" s="70"/>
      <c r="T236" s="198">
        <f>S236*H236</f>
        <v>0</v>
      </c>
      <c r="U236" s="198">
        <v>0</v>
      </c>
      <c r="V236" s="198">
        <f>U236*H236</f>
        <v>0</v>
      </c>
      <c r="W236" s="198">
        <v>0</v>
      </c>
      <c r="X236" s="199">
        <f>W236*H236</f>
        <v>0</v>
      </c>
      <c r="Y236" s="33"/>
      <c r="Z236" s="33"/>
      <c r="AA236" s="33"/>
      <c r="AB236" s="33"/>
      <c r="AC236" s="33"/>
      <c r="AD236" s="33"/>
      <c r="AE236" s="33"/>
      <c r="AR236" s="200" t="s">
        <v>278</v>
      </c>
      <c r="AT236" s="200" t="s">
        <v>132</v>
      </c>
      <c r="AU236" s="200" t="s">
        <v>85</v>
      </c>
      <c r="AY236" s="16" t="s">
        <v>129</v>
      </c>
      <c r="BE236" s="201">
        <f>IF(O236="základní",K236,0)</f>
        <v>0</v>
      </c>
      <c r="BF236" s="201">
        <f>IF(O236="snížená",K236,0)</f>
        <v>0</v>
      </c>
      <c r="BG236" s="201">
        <f>IF(O236="zákl. přenesená",K236,0)</f>
        <v>0</v>
      </c>
      <c r="BH236" s="201">
        <f>IF(O236="sníž. přenesená",K236,0)</f>
        <v>0</v>
      </c>
      <c r="BI236" s="201">
        <f>IF(O236="nulová",K236,0)</f>
        <v>0</v>
      </c>
      <c r="BJ236" s="16" t="s">
        <v>85</v>
      </c>
      <c r="BK236" s="201">
        <f>ROUND(P236*H236,2)</f>
        <v>0</v>
      </c>
      <c r="BL236" s="16" t="s">
        <v>278</v>
      </c>
      <c r="BM236" s="200" t="s">
        <v>395</v>
      </c>
    </row>
    <row r="237" spans="1:65" s="2" customFormat="1" ht="78">
      <c r="A237" s="33"/>
      <c r="B237" s="34"/>
      <c r="C237" s="35"/>
      <c r="D237" s="202" t="s">
        <v>139</v>
      </c>
      <c r="E237" s="35"/>
      <c r="F237" s="203" t="s">
        <v>396</v>
      </c>
      <c r="G237" s="35"/>
      <c r="H237" s="35"/>
      <c r="I237" s="204"/>
      <c r="J237" s="204"/>
      <c r="K237" s="35"/>
      <c r="L237" s="35"/>
      <c r="M237" s="38"/>
      <c r="N237" s="205"/>
      <c r="O237" s="206"/>
      <c r="P237" s="70"/>
      <c r="Q237" s="70"/>
      <c r="R237" s="70"/>
      <c r="S237" s="70"/>
      <c r="T237" s="70"/>
      <c r="U237" s="70"/>
      <c r="V237" s="70"/>
      <c r="W237" s="70"/>
      <c r="X237" s="71"/>
      <c r="Y237" s="33"/>
      <c r="Z237" s="33"/>
      <c r="AA237" s="33"/>
      <c r="AB237" s="33"/>
      <c r="AC237" s="33"/>
      <c r="AD237" s="33"/>
      <c r="AE237" s="33"/>
      <c r="AT237" s="16" t="s">
        <v>139</v>
      </c>
      <c r="AU237" s="16" t="s">
        <v>85</v>
      </c>
    </row>
    <row r="238" spans="1:65" s="2" customFormat="1" ht="19.5">
      <c r="A238" s="33"/>
      <c r="B238" s="34"/>
      <c r="C238" s="35"/>
      <c r="D238" s="202" t="s">
        <v>149</v>
      </c>
      <c r="E238" s="35"/>
      <c r="F238" s="207" t="s">
        <v>291</v>
      </c>
      <c r="G238" s="35"/>
      <c r="H238" s="35"/>
      <c r="I238" s="204"/>
      <c r="J238" s="204"/>
      <c r="K238" s="35"/>
      <c r="L238" s="35"/>
      <c r="M238" s="38"/>
      <c r="N238" s="205"/>
      <c r="O238" s="206"/>
      <c r="P238" s="70"/>
      <c r="Q238" s="70"/>
      <c r="R238" s="70"/>
      <c r="S238" s="70"/>
      <c r="T238" s="70"/>
      <c r="U238" s="70"/>
      <c r="V238" s="70"/>
      <c r="W238" s="70"/>
      <c r="X238" s="71"/>
      <c r="Y238" s="33"/>
      <c r="Z238" s="33"/>
      <c r="AA238" s="33"/>
      <c r="AB238" s="33"/>
      <c r="AC238" s="33"/>
      <c r="AD238" s="33"/>
      <c r="AE238" s="33"/>
      <c r="AT238" s="16" t="s">
        <v>149</v>
      </c>
      <c r="AU238" s="16" t="s">
        <v>85</v>
      </c>
    </row>
    <row r="239" spans="1:65" s="13" customFormat="1">
      <c r="B239" s="208"/>
      <c r="C239" s="209"/>
      <c r="D239" s="202" t="s">
        <v>158</v>
      </c>
      <c r="E239" s="210" t="s">
        <v>1</v>
      </c>
      <c r="F239" s="211" t="s">
        <v>397</v>
      </c>
      <c r="G239" s="209"/>
      <c r="H239" s="212">
        <v>44.451000000000001</v>
      </c>
      <c r="I239" s="213"/>
      <c r="J239" s="213"/>
      <c r="K239" s="209"/>
      <c r="L239" s="209"/>
      <c r="M239" s="214"/>
      <c r="N239" s="215"/>
      <c r="O239" s="216"/>
      <c r="P239" s="216"/>
      <c r="Q239" s="216"/>
      <c r="R239" s="216"/>
      <c r="S239" s="216"/>
      <c r="T239" s="216"/>
      <c r="U239" s="216"/>
      <c r="V239" s="216"/>
      <c r="W239" s="216"/>
      <c r="X239" s="217"/>
      <c r="AT239" s="218" t="s">
        <v>158</v>
      </c>
      <c r="AU239" s="218" t="s">
        <v>85</v>
      </c>
      <c r="AV239" s="13" t="s">
        <v>87</v>
      </c>
      <c r="AW239" s="13" t="s">
        <v>5</v>
      </c>
      <c r="AX239" s="13" t="s">
        <v>85</v>
      </c>
      <c r="AY239" s="218" t="s">
        <v>129</v>
      </c>
    </row>
    <row r="240" spans="1:65" s="2" customFormat="1" ht="48">
      <c r="A240" s="33"/>
      <c r="B240" s="34"/>
      <c r="C240" s="188" t="s">
        <v>398</v>
      </c>
      <c r="D240" s="188" t="s">
        <v>132</v>
      </c>
      <c r="E240" s="189" t="s">
        <v>286</v>
      </c>
      <c r="F240" s="190" t="s">
        <v>287</v>
      </c>
      <c r="G240" s="191" t="s">
        <v>269</v>
      </c>
      <c r="H240" s="192">
        <v>200</v>
      </c>
      <c r="I240" s="193"/>
      <c r="J240" s="193"/>
      <c r="K240" s="194">
        <f>ROUND(P240*H240,2)</f>
        <v>0</v>
      </c>
      <c r="L240" s="190" t="s">
        <v>136</v>
      </c>
      <c r="M240" s="38"/>
      <c r="N240" s="195" t="s">
        <v>1</v>
      </c>
      <c r="O240" s="196" t="s">
        <v>40</v>
      </c>
      <c r="P240" s="197">
        <f>I240+J240</f>
        <v>0</v>
      </c>
      <c r="Q240" s="197">
        <f>ROUND(I240*H240,2)</f>
        <v>0</v>
      </c>
      <c r="R240" s="197">
        <f>ROUND(J240*H240,2)</f>
        <v>0</v>
      </c>
      <c r="S240" s="70"/>
      <c r="T240" s="198">
        <f>S240*H240</f>
        <v>0</v>
      </c>
      <c r="U240" s="198">
        <v>0</v>
      </c>
      <c r="V240" s="198">
        <f>U240*H240</f>
        <v>0</v>
      </c>
      <c r="W240" s="198">
        <v>0</v>
      </c>
      <c r="X240" s="199">
        <f>W240*H240</f>
        <v>0</v>
      </c>
      <c r="Y240" s="33"/>
      <c r="Z240" s="33"/>
      <c r="AA240" s="33"/>
      <c r="AB240" s="33"/>
      <c r="AC240" s="33"/>
      <c r="AD240" s="33"/>
      <c r="AE240" s="33"/>
      <c r="AR240" s="200" t="s">
        <v>278</v>
      </c>
      <c r="AT240" s="200" t="s">
        <v>132</v>
      </c>
      <c r="AU240" s="200" t="s">
        <v>85</v>
      </c>
      <c r="AY240" s="16" t="s">
        <v>129</v>
      </c>
      <c r="BE240" s="201">
        <f>IF(O240="základní",K240,0)</f>
        <v>0</v>
      </c>
      <c r="BF240" s="201">
        <f>IF(O240="snížená",K240,0)</f>
        <v>0</v>
      </c>
      <c r="BG240" s="201">
        <f>IF(O240="zákl. přenesená",K240,0)</f>
        <v>0</v>
      </c>
      <c r="BH240" s="201">
        <f>IF(O240="sníž. přenesená",K240,0)</f>
        <v>0</v>
      </c>
      <c r="BI240" s="201">
        <f>IF(O240="nulová",K240,0)</f>
        <v>0</v>
      </c>
      <c r="BJ240" s="16" t="s">
        <v>85</v>
      </c>
      <c r="BK240" s="201">
        <f>ROUND(P240*H240,2)</f>
        <v>0</v>
      </c>
      <c r="BL240" s="16" t="s">
        <v>278</v>
      </c>
      <c r="BM240" s="200" t="s">
        <v>399</v>
      </c>
    </row>
    <row r="241" spans="1:65" s="2" customFormat="1" ht="97.5">
      <c r="A241" s="33"/>
      <c r="B241" s="34"/>
      <c r="C241" s="35"/>
      <c r="D241" s="202" t="s">
        <v>139</v>
      </c>
      <c r="E241" s="35"/>
      <c r="F241" s="203" t="s">
        <v>289</v>
      </c>
      <c r="G241" s="35"/>
      <c r="H241" s="35"/>
      <c r="I241" s="204"/>
      <c r="J241" s="204"/>
      <c r="K241" s="35"/>
      <c r="L241" s="35"/>
      <c r="M241" s="38"/>
      <c r="N241" s="205"/>
      <c r="O241" s="206"/>
      <c r="P241" s="70"/>
      <c r="Q241" s="70"/>
      <c r="R241" s="70"/>
      <c r="S241" s="70"/>
      <c r="T241" s="70"/>
      <c r="U241" s="70"/>
      <c r="V241" s="70"/>
      <c r="W241" s="70"/>
      <c r="X241" s="71"/>
      <c r="Y241" s="33"/>
      <c r="Z241" s="33"/>
      <c r="AA241" s="33"/>
      <c r="AB241" s="33"/>
      <c r="AC241" s="33"/>
      <c r="AD241" s="33"/>
      <c r="AE241" s="33"/>
      <c r="AT241" s="16" t="s">
        <v>139</v>
      </c>
      <c r="AU241" s="16" t="s">
        <v>85</v>
      </c>
    </row>
    <row r="242" spans="1:65" s="2" customFormat="1" ht="87.75">
      <c r="A242" s="33"/>
      <c r="B242" s="34"/>
      <c r="C242" s="35"/>
      <c r="D242" s="202" t="s">
        <v>141</v>
      </c>
      <c r="E242" s="35"/>
      <c r="F242" s="207" t="s">
        <v>290</v>
      </c>
      <c r="G242" s="35"/>
      <c r="H242" s="35"/>
      <c r="I242" s="204"/>
      <c r="J242" s="204"/>
      <c r="K242" s="35"/>
      <c r="L242" s="35"/>
      <c r="M242" s="38"/>
      <c r="N242" s="205"/>
      <c r="O242" s="206"/>
      <c r="P242" s="70"/>
      <c r="Q242" s="70"/>
      <c r="R242" s="70"/>
      <c r="S242" s="70"/>
      <c r="T242" s="70"/>
      <c r="U242" s="70"/>
      <c r="V242" s="70"/>
      <c r="W242" s="70"/>
      <c r="X242" s="71"/>
      <c r="Y242" s="33"/>
      <c r="Z242" s="33"/>
      <c r="AA242" s="33"/>
      <c r="AB242" s="33"/>
      <c r="AC242" s="33"/>
      <c r="AD242" s="33"/>
      <c r="AE242" s="33"/>
      <c r="AT242" s="16" t="s">
        <v>141</v>
      </c>
      <c r="AU242" s="16" t="s">
        <v>85</v>
      </c>
    </row>
    <row r="243" spans="1:65" s="2" customFormat="1" ht="19.5">
      <c r="A243" s="33"/>
      <c r="B243" s="34"/>
      <c r="C243" s="35"/>
      <c r="D243" s="202" t="s">
        <v>149</v>
      </c>
      <c r="E243" s="35"/>
      <c r="F243" s="207" t="s">
        <v>291</v>
      </c>
      <c r="G243" s="35"/>
      <c r="H243" s="35"/>
      <c r="I243" s="204"/>
      <c r="J243" s="204"/>
      <c r="K243" s="35"/>
      <c r="L243" s="35"/>
      <c r="M243" s="38"/>
      <c r="N243" s="205"/>
      <c r="O243" s="206"/>
      <c r="P243" s="70"/>
      <c r="Q243" s="70"/>
      <c r="R243" s="70"/>
      <c r="S243" s="70"/>
      <c r="T243" s="70"/>
      <c r="U243" s="70"/>
      <c r="V243" s="70"/>
      <c r="W243" s="70"/>
      <c r="X243" s="71"/>
      <c r="Y243" s="33"/>
      <c r="Z243" s="33"/>
      <c r="AA243" s="33"/>
      <c r="AB243" s="33"/>
      <c r="AC243" s="33"/>
      <c r="AD243" s="33"/>
      <c r="AE243" s="33"/>
      <c r="AT243" s="16" t="s">
        <v>149</v>
      </c>
      <c r="AU243" s="16" t="s">
        <v>85</v>
      </c>
    </row>
    <row r="244" spans="1:65" s="2" customFormat="1" ht="33" customHeight="1">
      <c r="A244" s="33"/>
      <c r="B244" s="34"/>
      <c r="C244" s="188" t="s">
        <v>400</v>
      </c>
      <c r="D244" s="188" t="s">
        <v>132</v>
      </c>
      <c r="E244" s="189" t="s">
        <v>401</v>
      </c>
      <c r="F244" s="190" t="s">
        <v>402</v>
      </c>
      <c r="G244" s="191" t="s">
        <v>164</v>
      </c>
      <c r="H244" s="192">
        <v>3</v>
      </c>
      <c r="I244" s="193"/>
      <c r="J244" s="193"/>
      <c r="K244" s="194">
        <f>ROUND(P244*H244,2)</f>
        <v>0</v>
      </c>
      <c r="L244" s="190" t="s">
        <v>136</v>
      </c>
      <c r="M244" s="38"/>
      <c r="N244" s="195" t="s">
        <v>1</v>
      </c>
      <c r="O244" s="196" t="s">
        <v>40</v>
      </c>
      <c r="P244" s="197">
        <f>I244+J244</f>
        <v>0</v>
      </c>
      <c r="Q244" s="197">
        <f>ROUND(I244*H244,2)</f>
        <v>0</v>
      </c>
      <c r="R244" s="197">
        <f>ROUND(J244*H244,2)</f>
        <v>0</v>
      </c>
      <c r="S244" s="70"/>
      <c r="T244" s="198">
        <f>S244*H244</f>
        <v>0</v>
      </c>
      <c r="U244" s="198">
        <v>0</v>
      </c>
      <c r="V244" s="198">
        <f>U244*H244</f>
        <v>0</v>
      </c>
      <c r="W244" s="198">
        <v>0</v>
      </c>
      <c r="X244" s="199">
        <f>W244*H244</f>
        <v>0</v>
      </c>
      <c r="Y244" s="33"/>
      <c r="Z244" s="33"/>
      <c r="AA244" s="33"/>
      <c r="AB244" s="33"/>
      <c r="AC244" s="33"/>
      <c r="AD244" s="33"/>
      <c r="AE244" s="33"/>
      <c r="AR244" s="200" t="s">
        <v>278</v>
      </c>
      <c r="AT244" s="200" t="s">
        <v>132</v>
      </c>
      <c r="AU244" s="200" t="s">
        <v>85</v>
      </c>
      <c r="AY244" s="16" t="s">
        <v>129</v>
      </c>
      <c r="BE244" s="201">
        <f>IF(O244="základní",K244,0)</f>
        <v>0</v>
      </c>
      <c r="BF244" s="201">
        <f>IF(O244="snížená",K244,0)</f>
        <v>0</v>
      </c>
      <c r="BG244" s="201">
        <f>IF(O244="zákl. přenesená",K244,0)</f>
        <v>0</v>
      </c>
      <c r="BH244" s="201">
        <f>IF(O244="sníž. přenesená",K244,0)</f>
        <v>0</v>
      </c>
      <c r="BI244" s="201">
        <f>IF(O244="nulová",K244,0)</f>
        <v>0</v>
      </c>
      <c r="BJ244" s="16" t="s">
        <v>85</v>
      </c>
      <c r="BK244" s="201">
        <f>ROUND(P244*H244,2)</f>
        <v>0</v>
      </c>
      <c r="BL244" s="16" t="s">
        <v>278</v>
      </c>
      <c r="BM244" s="200" t="s">
        <v>403</v>
      </c>
    </row>
    <row r="245" spans="1:65" s="2" customFormat="1" ht="58.5">
      <c r="A245" s="33"/>
      <c r="B245" s="34"/>
      <c r="C245" s="35"/>
      <c r="D245" s="202" t="s">
        <v>139</v>
      </c>
      <c r="E245" s="35"/>
      <c r="F245" s="203" t="s">
        <v>404</v>
      </c>
      <c r="G245" s="35"/>
      <c r="H245" s="35"/>
      <c r="I245" s="204"/>
      <c r="J245" s="204"/>
      <c r="K245" s="35"/>
      <c r="L245" s="35"/>
      <c r="M245" s="38"/>
      <c r="N245" s="205"/>
      <c r="O245" s="206"/>
      <c r="P245" s="70"/>
      <c r="Q245" s="70"/>
      <c r="R245" s="70"/>
      <c r="S245" s="70"/>
      <c r="T245" s="70"/>
      <c r="U245" s="70"/>
      <c r="V245" s="70"/>
      <c r="W245" s="70"/>
      <c r="X245" s="71"/>
      <c r="Y245" s="33"/>
      <c r="Z245" s="33"/>
      <c r="AA245" s="33"/>
      <c r="AB245" s="33"/>
      <c r="AC245" s="33"/>
      <c r="AD245" s="33"/>
      <c r="AE245" s="33"/>
      <c r="AT245" s="16" t="s">
        <v>139</v>
      </c>
      <c r="AU245" s="16" t="s">
        <v>85</v>
      </c>
    </row>
    <row r="246" spans="1:65" s="2" customFormat="1" ht="48.75">
      <c r="A246" s="33"/>
      <c r="B246" s="34"/>
      <c r="C246" s="35"/>
      <c r="D246" s="202" t="s">
        <v>141</v>
      </c>
      <c r="E246" s="35"/>
      <c r="F246" s="207" t="s">
        <v>297</v>
      </c>
      <c r="G246" s="35"/>
      <c r="H246" s="35"/>
      <c r="I246" s="204"/>
      <c r="J246" s="204"/>
      <c r="K246" s="35"/>
      <c r="L246" s="35"/>
      <c r="M246" s="38"/>
      <c r="N246" s="240"/>
      <c r="O246" s="241"/>
      <c r="P246" s="242"/>
      <c r="Q246" s="242"/>
      <c r="R246" s="242"/>
      <c r="S246" s="242"/>
      <c r="T246" s="242"/>
      <c r="U246" s="242"/>
      <c r="V246" s="242"/>
      <c r="W246" s="242"/>
      <c r="X246" s="243"/>
      <c r="Y246" s="33"/>
      <c r="Z246" s="33"/>
      <c r="AA246" s="33"/>
      <c r="AB246" s="33"/>
      <c r="AC246" s="33"/>
      <c r="AD246" s="33"/>
      <c r="AE246" s="33"/>
      <c r="AT246" s="16" t="s">
        <v>141</v>
      </c>
      <c r="AU246" s="16" t="s">
        <v>85</v>
      </c>
    </row>
    <row r="247" spans="1:65" s="2" customFormat="1" ht="6.95" customHeight="1">
      <c r="A247" s="33"/>
      <c r="B247" s="53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38"/>
      <c r="N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</row>
  </sheetData>
  <sheetProtection algorithmName="SHA-512" hashValue="gj7oMu3cAUEEuhQpHXdqFGw3crcWfA+4UWooG/3yLJnWPAaJ7ct6LjWeOoOAinR4oIQHUIRhU3A9TbKl95StSw==" saltValue="O+xXu/cjxVbrVpXQIxWcjrXYjXbZSRIlvlv0CNDA4NdY2i1po+URKW+vdNnb4tOlVmobDyHqKbiGncl6oOy1FA==" spinCount="100000" sheet="1" objects="1" scenarios="1" formatColumns="0" formatRows="0" autoFilter="0"/>
  <autoFilter ref="C122:L246"/>
  <mergeCells count="9">
    <mergeCell ref="E87:H87"/>
    <mergeCell ref="E113:H113"/>
    <mergeCell ref="E115:H115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T2" s="16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9"/>
      <c r="AT3" s="16" t="s">
        <v>87</v>
      </c>
    </row>
    <row r="4" spans="1:46" s="1" customFormat="1" ht="24.95" customHeight="1">
      <c r="B4" s="19"/>
      <c r="D4" s="110" t="s">
        <v>93</v>
      </c>
      <c r="M4" s="19"/>
      <c r="N4" s="111" t="s">
        <v>11</v>
      </c>
      <c r="AT4" s="16" t="s">
        <v>4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112" t="s">
        <v>17</v>
      </c>
      <c r="M6" s="19"/>
    </row>
    <row r="7" spans="1:46" s="1" customFormat="1" ht="16.5" customHeight="1">
      <c r="B7" s="19"/>
      <c r="E7" s="289" t="str">
        <f>'Rekapitulace stavby'!K6</f>
        <v>Oprava trati v úseku Bojkovice - Slavičín</v>
      </c>
      <c r="F7" s="290"/>
      <c r="G7" s="290"/>
      <c r="H7" s="290"/>
      <c r="M7" s="19"/>
    </row>
    <row r="8" spans="1:46" s="2" customFormat="1" ht="12" customHeight="1">
      <c r="A8" s="33"/>
      <c r="B8" s="38"/>
      <c r="C8" s="33"/>
      <c r="D8" s="112" t="s">
        <v>94</v>
      </c>
      <c r="E8" s="33"/>
      <c r="F8" s="33"/>
      <c r="G8" s="33"/>
      <c r="H8" s="33"/>
      <c r="I8" s="33"/>
      <c r="J8" s="33"/>
      <c r="K8" s="33"/>
      <c r="L8" s="33"/>
      <c r="M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1" t="s">
        <v>405</v>
      </c>
      <c r="F9" s="292"/>
      <c r="G9" s="292"/>
      <c r="H9" s="292"/>
      <c r="I9" s="33"/>
      <c r="J9" s="33"/>
      <c r="K9" s="33"/>
      <c r="L9" s="33"/>
      <c r="M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2" t="s">
        <v>19</v>
      </c>
      <c r="E11" s="33"/>
      <c r="F11" s="113" t="s">
        <v>1</v>
      </c>
      <c r="G11" s="33"/>
      <c r="H11" s="33"/>
      <c r="I11" s="112" t="s">
        <v>20</v>
      </c>
      <c r="J11" s="113" t="s">
        <v>1</v>
      </c>
      <c r="K11" s="33"/>
      <c r="L11" s="33"/>
      <c r="M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2" t="s">
        <v>21</v>
      </c>
      <c r="E12" s="33"/>
      <c r="F12" s="113" t="s">
        <v>32</v>
      </c>
      <c r="G12" s="33"/>
      <c r="H12" s="33"/>
      <c r="I12" s="112" t="s">
        <v>23</v>
      </c>
      <c r="J12" s="114">
        <f>'Rekapitulace stavby'!AN8</f>
        <v>0</v>
      </c>
      <c r="K12" s="33"/>
      <c r="L12" s="33"/>
      <c r="M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2" t="s">
        <v>24</v>
      </c>
      <c r="E14" s="33"/>
      <c r="F14" s="33"/>
      <c r="G14" s="33"/>
      <c r="H14" s="33"/>
      <c r="I14" s="112" t="s">
        <v>25</v>
      </c>
      <c r="J14" s="113" t="str">
        <f>IF('Rekapitulace stavby'!AN10="","",'Rekapitulace stavby'!AN10)</f>
        <v>709 94 234</v>
      </c>
      <c r="K14" s="33"/>
      <c r="L14" s="33"/>
      <c r="M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3" t="str">
        <f>IF('Rekapitulace stavby'!E11="","",'Rekapitulace stavby'!E11)</f>
        <v>Správa železnic, s.o.;Dlážděná 1003/7, PSČ 110 00</v>
      </c>
      <c r="F15" s="33"/>
      <c r="G15" s="33"/>
      <c r="H15" s="33"/>
      <c r="I15" s="112" t="s">
        <v>28</v>
      </c>
      <c r="J15" s="113" t="str">
        <f>IF('Rekapitulace stavby'!AN11="","",'Rekapitulace stavby'!AN11)</f>
        <v/>
      </c>
      <c r="K15" s="33"/>
      <c r="L15" s="33"/>
      <c r="M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2" t="s">
        <v>29</v>
      </c>
      <c r="E17" s="33"/>
      <c r="F17" s="33"/>
      <c r="G17" s="33"/>
      <c r="H17" s="33"/>
      <c r="I17" s="112" t="s">
        <v>25</v>
      </c>
      <c r="J17" s="29" t="str">
        <f>'Rekapitulace stavby'!AN13</f>
        <v>Vyplň údaj</v>
      </c>
      <c r="K17" s="33"/>
      <c r="L17" s="33"/>
      <c r="M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3" t="str">
        <f>'Rekapitulace stavby'!E14</f>
        <v>Vyplň údaj</v>
      </c>
      <c r="F18" s="294"/>
      <c r="G18" s="294"/>
      <c r="H18" s="294"/>
      <c r="I18" s="112" t="s">
        <v>28</v>
      </c>
      <c r="J18" s="29" t="str">
        <f>'Rekapitulace stavby'!AN14</f>
        <v>Vyplň údaj</v>
      </c>
      <c r="K18" s="33"/>
      <c r="L18" s="33"/>
      <c r="M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2" t="s">
        <v>31</v>
      </c>
      <c r="E20" s="33"/>
      <c r="F20" s="33"/>
      <c r="G20" s="33"/>
      <c r="H20" s="33"/>
      <c r="I20" s="112" t="s">
        <v>25</v>
      </c>
      <c r="J20" s="113" t="str">
        <f>IF('Rekapitulace stavby'!AN16="","",'Rekapitulace stavby'!AN16)</f>
        <v/>
      </c>
      <c r="K20" s="33"/>
      <c r="L20" s="33"/>
      <c r="M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3" t="str">
        <f>IF('Rekapitulace stavby'!E17="","",'Rekapitulace stavby'!E17)</f>
        <v xml:space="preserve"> </v>
      </c>
      <c r="F21" s="33"/>
      <c r="G21" s="33"/>
      <c r="H21" s="33"/>
      <c r="I21" s="112" t="s">
        <v>28</v>
      </c>
      <c r="J21" s="113" t="str">
        <f>IF('Rekapitulace stavby'!AN17="","",'Rekapitulace stavby'!AN17)</f>
        <v/>
      </c>
      <c r="K21" s="33"/>
      <c r="L21" s="33"/>
      <c r="M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2" t="s">
        <v>33</v>
      </c>
      <c r="E23" s="33"/>
      <c r="F23" s="33"/>
      <c r="G23" s="33"/>
      <c r="H23" s="33"/>
      <c r="I23" s="112" t="s">
        <v>25</v>
      </c>
      <c r="J23" s="113" t="str">
        <f>IF('Rekapitulace stavby'!AN19="","",'Rekapitulace stavby'!AN19)</f>
        <v/>
      </c>
      <c r="K23" s="33"/>
      <c r="L23" s="33"/>
      <c r="M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3" t="str">
        <f>IF('Rekapitulace stavby'!E20="","",'Rekapitulace stavby'!E20)</f>
        <v xml:space="preserve"> </v>
      </c>
      <c r="F24" s="33"/>
      <c r="G24" s="33"/>
      <c r="H24" s="33"/>
      <c r="I24" s="112" t="s">
        <v>28</v>
      </c>
      <c r="J24" s="113" t="str">
        <f>IF('Rekapitulace stavby'!AN20="","",'Rekapitulace stavby'!AN20)</f>
        <v/>
      </c>
      <c r="K24" s="33"/>
      <c r="L24" s="33"/>
      <c r="M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2" t="s">
        <v>34</v>
      </c>
      <c r="E26" s="33"/>
      <c r="F26" s="33"/>
      <c r="G26" s="33"/>
      <c r="H26" s="33"/>
      <c r="I26" s="33"/>
      <c r="J26" s="33"/>
      <c r="K26" s="33"/>
      <c r="L26" s="33"/>
      <c r="M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5"/>
      <c r="B27" s="116"/>
      <c r="C27" s="115"/>
      <c r="D27" s="115"/>
      <c r="E27" s="295" t="s">
        <v>1</v>
      </c>
      <c r="F27" s="295"/>
      <c r="G27" s="295"/>
      <c r="H27" s="295"/>
      <c r="I27" s="115"/>
      <c r="J27" s="115"/>
      <c r="K27" s="115"/>
      <c r="L27" s="115"/>
      <c r="M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118"/>
      <c r="M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2.75">
      <c r="A30" s="33"/>
      <c r="B30" s="38"/>
      <c r="C30" s="33"/>
      <c r="D30" s="33"/>
      <c r="E30" s="112" t="s">
        <v>96</v>
      </c>
      <c r="F30" s="33"/>
      <c r="G30" s="33"/>
      <c r="H30" s="33"/>
      <c r="I30" s="33"/>
      <c r="J30" s="33"/>
      <c r="K30" s="119">
        <f>I96</f>
        <v>0</v>
      </c>
      <c r="L30" s="33"/>
      <c r="M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2.75">
      <c r="A31" s="33"/>
      <c r="B31" s="38"/>
      <c r="C31" s="33"/>
      <c r="D31" s="33"/>
      <c r="E31" s="112" t="s">
        <v>97</v>
      </c>
      <c r="F31" s="33"/>
      <c r="G31" s="33"/>
      <c r="H31" s="33"/>
      <c r="I31" s="33"/>
      <c r="J31" s="33"/>
      <c r="K31" s="119">
        <f>J96</f>
        <v>0</v>
      </c>
      <c r="L31" s="33"/>
      <c r="M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0" t="s">
        <v>35</v>
      </c>
      <c r="E32" s="33"/>
      <c r="F32" s="33"/>
      <c r="G32" s="33"/>
      <c r="H32" s="33"/>
      <c r="I32" s="33"/>
      <c r="J32" s="33"/>
      <c r="K32" s="121">
        <f>ROUND(K117, 2)</f>
        <v>0</v>
      </c>
      <c r="L32" s="33"/>
      <c r="M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8"/>
      <c r="E33" s="118"/>
      <c r="F33" s="118"/>
      <c r="G33" s="118"/>
      <c r="H33" s="118"/>
      <c r="I33" s="118"/>
      <c r="J33" s="118"/>
      <c r="K33" s="118"/>
      <c r="L33" s="118"/>
      <c r="M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2" t="s">
        <v>37</v>
      </c>
      <c r="G34" s="33"/>
      <c r="H34" s="33"/>
      <c r="I34" s="122" t="s">
        <v>36</v>
      </c>
      <c r="J34" s="33"/>
      <c r="K34" s="122" t="s">
        <v>38</v>
      </c>
      <c r="L34" s="33"/>
      <c r="M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3" t="s">
        <v>39</v>
      </c>
      <c r="E35" s="112" t="s">
        <v>40</v>
      </c>
      <c r="F35" s="119">
        <f>ROUND((SUM(BE117:BE131)),  2)</f>
        <v>0</v>
      </c>
      <c r="G35" s="33"/>
      <c r="H35" s="33"/>
      <c r="I35" s="124">
        <v>0.21</v>
      </c>
      <c r="J35" s="33"/>
      <c r="K35" s="119">
        <f>ROUND(((SUM(BE117:BE131))*I35),  2)</f>
        <v>0</v>
      </c>
      <c r="L35" s="33"/>
      <c r="M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2" t="s">
        <v>41</v>
      </c>
      <c r="F36" s="119">
        <f>ROUND((SUM(BF117:BF131)),  2)</f>
        <v>0</v>
      </c>
      <c r="G36" s="33"/>
      <c r="H36" s="33"/>
      <c r="I36" s="124">
        <v>0.15</v>
      </c>
      <c r="J36" s="33"/>
      <c r="K36" s="119">
        <f>ROUND(((SUM(BF117:BF131))*I36),  2)</f>
        <v>0</v>
      </c>
      <c r="L36" s="33"/>
      <c r="M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2" t="s">
        <v>42</v>
      </c>
      <c r="F37" s="119">
        <f>ROUND((SUM(BG117:BG131)),  2)</f>
        <v>0</v>
      </c>
      <c r="G37" s="33"/>
      <c r="H37" s="33"/>
      <c r="I37" s="124">
        <v>0.21</v>
      </c>
      <c r="J37" s="33"/>
      <c r="K37" s="119">
        <f>0</f>
        <v>0</v>
      </c>
      <c r="L37" s="33"/>
      <c r="M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2" t="s">
        <v>43</v>
      </c>
      <c r="F38" s="119">
        <f>ROUND((SUM(BH117:BH131)),  2)</f>
        <v>0</v>
      </c>
      <c r="G38" s="33"/>
      <c r="H38" s="33"/>
      <c r="I38" s="124">
        <v>0.15</v>
      </c>
      <c r="J38" s="33"/>
      <c r="K38" s="119">
        <f>0</f>
        <v>0</v>
      </c>
      <c r="L38" s="33"/>
      <c r="M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2" t="s">
        <v>44</v>
      </c>
      <c r="F39" s="119">
        <f>ROUND((SUM(BI117:BI131)),  2)</f>
        <v>0</v>
      </c>
      <c r="G39" s="33"/>
      <c r="H39" s="33"/>
      <c r="I39" s="124">
        <v>0</v>
      </c>
      <c r="J39" s="33"/>
      <c r="K39" s="119">
        <f>0</f>
        <v>0</v>
      </c>
      <c r="L39" s="33"/>
      <c r="M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5"/>
      <c r="D41" s="126" t="s">
        <v>45</v>
      </c>
      <c r="E41" s="127"/>
      <c r="F41" s="127"/>
      <c r="G41" s="128" t="s">
        <v>46</v>
      </c>
      <c r="H41" s="129" t="s">
        <v>47</v>
      </c>
      <c r="I41" s="127"/>
      <c r="J41" s="127"/>
      <c r="K41" s="130">
        <f>SUM(K32:K39)</f>
        <v>0</v>
      </c>
      <c r="L41" s="131"/>
      <c r="M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M43" s="19"/>
    </row>
    <row r="44" spans="1:31" s="1" customFormat="1" ht="14.45" customHeight="1">
      <c r="B44" s="19"/>
      <c r="M44" s="19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50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133"/>
      <c r="M50" s="50"/>
    </row>
    <row r="51" spans="1:31">
      <c r="B51" s="19"/>
      <c r="M51" s="19"/>
    </row>
    <row r="52" spans="1:31">
      <c r="B52" s="19"/>
      <c r="M52" s="19"/>
    </row>
    <row r="53" spans="1:31">
      <c r="B53" s="19"/>
      <c r="M53" s="19"/>
    </row>
    <row r="54" spans="1:31">
      <c r="B54" s="19"/>
      <c r="M54" s="19"/>
    </row>
    <row r="55" spans="1:31">
      <c r="B55" s="19"/>
      <c r="M55" s="19"/>
    </row>
    <row r="56" spans="1:31">
      <c r="B56" s="19"/>
      <c r="M56" s="19"/>
    </row>
    <row r="57" spans="1:31">
      <c r="B57" s="19"/>
      <c r="M57" s="19"/>
    </row>
    <row r="58" spans="1:31">
      <c r="B58" s="19"/>
      <c r="M58" s="19"/>
    </row>
    <row r="59" spans="1:31">
      <c r="B59" s="19"/>
      <c r="M59" s="19"/>
    </row>
    <row r="60" spans="1:31">
      <c r="B60" s="19"/>
      <c r="M60" s="19"/>
    </row>
    <row r="61" spans="1:31" s="2" customFormat="1" ht="12.75">
      <c r="A61" s="33"/>
      <c r="B61" s="38"/>
      <c r="C61" s="33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135"/>
      <c r="M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M62" s="19"/>
    </row>
    <row r="63" spans="1:31">
      <c r="B63" s="19"/>
      <c r="M63" s="19"/>
    </row>
    <row r="64" spans="1:31">
      <c r="B64" s="19"/>
      <c r="M64" s="19"/>
    </row>
    <row r="65" spans="1:31" s="2" customFormat="1" ht="12.75">
      <c r="A65" s="33"/>
      <c r="B65" s="38"/>
      <c r="C65" s="33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138"/>
      <c r="M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M66" s="19"/>
    </row>
    <row r="67" spans="1:31">
      <c r="B67" s="19"/>
      <c r="M67" s="19"/>
    </row>
    <row r="68" spans="1:31">
      <c r="B68" s="19"/>
      <c r="M68" s="19"/>
    </row>
    <row r="69" spans="1:31">
      <c r="B69" s="19"/>
      <c r="M69" s="19"/>
    </row>
    <row r="70" spans="1:31">
      <c r="B70" s="19"/>
      <c r="M70" s="19"/>
    </row>
    <row r="71" spans="1:31">
      <c r="B71" s="19"/>
      <c r="M71" s="19"/>
    </row>
    <row r="72" spans="1:31">
      <c r="B72" s="19"/>
      <c r="M72" s="19"/>
    </row>
    <row r="73" spans="1:31">
      <c r="B73" s="19"/>
      <c r="M73" s="19"/>
    </row>
    <row r="74" spans="1:31">
      <c r="B74" s="19"/>
      <c r="M74" s="19"/>
    </row>
    <row r="75" spans="1:31">
      <c r="B75" s="19"/>
      <c r="M75" s="19"/>
    </row>
    <row r="76" spans="1:31" s="2" customFormat="1" ht="12.75">
      <c r="A76" s="33"/>
      <c r="B76" s="38"/>
      <c r="C76" s="33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135"/>
      <c r="M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35"/>
      <c r="J82" s="35"/>
      <c r="K82" s="35"/>
      <c r="L82" s="35"/>
      <c r="M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35"/>
      <c r="M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7" t="str">
        <f>E7</f>
        <v>Oprava trati v úseku Bojkovice - Slavičín</v>
      </c>
      <c r="F85" s="288"/>
      <c r="G85" s="288"/>
      <c r="H85" s="288"/>
      <c r="I85" s="35"/>
      <c r="J85" s="35"/>
      <c r="K85" s="35"/>
      <c r="L85" s="35"/>
      <c r="M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35"/>
      <c r="J86" s="35"/>
      <c r="K86" s="35"/>
      <c r="L86" s="35"/>
      <c r="M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6" t="str">
        <f>E9</f>
        <v>VRN - VRN</v>
      </c>
      <c r="F87" s="286"/>
      <c r="G87" s="286"/>
      <c r="H87" s="286"/>
      <c r="I87" s="35"/>
      <c r="J87" s="35"/>
      <c r="K87" s="35"/>
      <c r="L87" s="35"/>
      <c r="M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 xml:space="preserve"> </v>
      </c>
      <c r="G89" s="35"/>
      <c r="H89" s="35"/>
      <c r="I89" s="28" t="s">
        <v>23</v>
      </c>
      <c r="J89" s="65">
        <f>IF(J12="","",J12)</f>
        <v>0</v>
      </c>
      <c r="K89" s="35"/>
      <c r="L89" s="35"/>
      <c r="M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s.o.;Dlážděná 1003/7, PSČ 110 00</v>
      </c>
      <c r="G91" s="35"/>
      <c r="H91" s="35"/>
      <c r="I91" s="28" t="s">
        <v>31</v>
      </c>
      <c r="J91" s="31" t="str">
        <f>E21</f>
        <v xml:space="preserve"> </v>
      </c>
      <c r="K91" s="35"/>
      <c r="L91" s="35"/>
      <c r="M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33</v>
      </c>
      <c r="J92" s="31" t="str">
        <f>E24</f>
        <v xml:space="preserve"> </v>
      </c>
      <c r="K92" s="35"/>
      <c r="L92" s="35"/>
      <c r="M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99</v>
      </c>
      <c r="D94" s="144"/>
      <c r="E94" s="144"/>
      <c r="F94" s="144"/>
      <c r="G94" s="144"/>
      <c r="H94" s="144"/>
      <c r="I94" s="145" t="s">
        <v>100</v>
      </c>
      <c r="J94" s="145" t="s">
        <v>101</v>
      </c>
      <c r="K94" s="145" t="s">
        <v>102</v>
      </c>
      <c r="L94" s="144"/>
      <c r="M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6" t="s">
        <v>103</v>
      </c>
      <c r="D96" s="35"/>
      <c r="E96" s="35"/>
      <c r="F96" s="35"/>
      <c r="G96" s="35"/>
      <c r="H96" s="35"/>
      <c r="I96" s="83">
        <f>Q117</f>
        <v>0</v>
      </c>
      <c r="J96" s="83">
        <f>R117</f>
        <v>0</v>
      </c>
      <c r="K96" s="83">
        <f>K117</f>
        <v>0</v>
      </c>
      <c r="L96" s="35"/>
      <c r="M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104</v>
      </c>
    </row>
    <row r="97" spans="1:31" s="9" customFormat="1" ht="24.95" customHeight="1">
      <c r="B97" s="147"/>
      <c r="C97" s="148"/>
      <c r="D97" s="149" t="s">
        <v>406</v>
      </c>
      <c r="E97" s="150"/>
      <c r="F97" s="150"/>
      <c r="G97" s="150"/>
      <c r="H97" s="150"/>
      <c r="I97" s="151">
        <f>Q118</f>
        <v>0</v>
      </c>
      <c r="J97" s="151">
        <f>R118</f>
        <v>0</v>
      </c>
      <c r="K97" s="151">
        <f>K118</f>
        <v>0</v>
      </c>
      <c r="L97" s="148"/>
      <c r="M97" s="152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110</v>
      </c>
      <c r="D104" s="35"/>
      <c r="E104" s="35"/>
      <c r="F104" s="35"/>
      <c r="G104" s="35"/>
      <c r="H104" s="35"/>
      <c r="I104" s="35"/>
      <c r="J104" s="35"/>
      <c r="K104" s="35"/>
      <c r="L104" s="35"/>
      <c r="M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17</v>
      </c>
      <c r="D106" s="35"/>
      <c r="E106" s="35"/>
      <c r="F106" s="35"/>
      <c r="G106" s="35"/>
      <c r="H106" s="35"/>
      <c r="I106" s="35"/>
      <c r="J106" s="35"/>
      <c r="K106" s="35"/>
      <c r="L106" s="35"/>
      <c r="M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87" t="str">
        <f>E7</f>
        <v>Oprava trati v úseku Bojkovice - Slavičín</v>
      </c>
      <c r="F107" s="288"/>
      <c r="G107" s="288"/>
      <c r="H107" s="288"/>
      <c r="I107" s="35"/>
      <c r="J107" s="35"/>
      <c r="K107" s="35"/>
      <c r="L107" s="35"/>
      <c r="M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94</v>
      </c>
      <c r="D108" s="35"/>
      <c r="E108" s="35"/>
      <c r="F108" s="35"/>
      <c r="G108" s="35"/>
      <c r="H108" s="35"/>
      <c r="I108" s="35"/>
      <c r="J108" s="35"/>
      <c r="K108" s="35"/>
      <c r="L108" s="35"/>
      <c r="M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56" t="str">
        <f>E9</f>
        <v>VRN - VRN</v>
      </c>
      <c r="F109" s="286"/>
      <c r="G109" s="286"/>
      <c r="H109" s="286"/>
      <c r="I109" s="35"/>
      <c r="J109" s="35"/>
      <c r="K109" s="35"/>
      <c r="L109" s="35"/>
      <c r="M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21</v>
      </c>
      <c r="D111" s="35"/>
      <c r="E111" s="35"/>
      <c r="F111" s="26" t="str">
        <f>F12</f>
        <v xml:space="preserve"> </v>
      </c>
      <c r="G111" s="35"/>
      <c r="H111" s="35"/>
      <c r="I111" s="28" t="s">
        <v>23</v>
      </c>
      <c r="J111" s="65">
        <f>IF(J12="","",J12)</f>
        <v>0</v>
      </c>
      <c r="K111" s="35"/>
      <c r="L111" s="35"/>
      <c r="M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železnic, s.o.;Dlážděná 1003/7, PSČ 110 00</v>
      </c>
      <c r="G113" s="35"/>
      <c r="H113" s="35"/>
      <c r="I113" s="28" t="s">
        <v>31</v>
      </c>
      <c r="J113" s="31" t="str">
        <f>E21</f>
        <v xml:space="preserve"> </v>
      </c>
      <c r="K113" s="35"/>
      <c r="L113" s="35"/>
      <c r="M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29</v>
      </c>
      <c r="D114" s="35"/>
      <c r="E114" s="35"/>
      <c r="F114" s="26" t="str">
        <f>IF(E18="","",E18)</f>
        <v>Vyplň údaj</v>
      </c>
      <c r="G114" s="35"/>
      <c r="H114" s="35"/>
      <c r="I114" s="28" t="s">
        <v>33</v>
      </c>
      <c r="J114" s="31" t="str">
        <f>E24</f>
        <v xml:space="preserve"> </v>
      </c>
      <c r="K114" s="35"/>
      <c r="L114" s="35"/>
      <c r="M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9"/>
      <c r="B116" s="160"/>
      <c r="C116" s="161" t="s">
        <v>111</v>
      </c>
      <c r="D116" s="162" t="s">
        <v>60</v>
      </c>
      <c r="E116" s="162" t="s">
        <v>56</v>
      </c>
      <c r="F116" s="162" t="s">
        <v>57</v>
      </c>
      <c r="G116" s="162" t="s">
        <v>112</v>
      </c>
      <c r="H116" s="162" t="s">
        <v>113</v>
      </c>
      <c r="I116" s="162" t="s">
        <v>114</v>
      </c>
      <c r="J116" s="162" t="s">
        <v>115</v>
      </c>
      <c r="K116" s="162" t="s">
        <v>102</v>
      </c>
      <c r="L116" s="163" t="s">
        <v>116</v>
      </c>
      <c r="M116" s="164"/>
      <c r="N116" s="74" t="s">
        <v>1</v>
      </c>
      <c r="O116" s="75" t="s">
        <v>39</v>
      </c>
      <c r="P116" s="75" t="s">
        <v>117</v>
      </c>
      <c r="Q116" s="75" t="s">
        <v>118</v>
      </c>
      <c r="R116" s="75" t="s">
        <v>119</v>
      </c>
      <c r="S116" s="75" t="s">
        <v>120</v>
      </c>
      <c r="T116" s="75" t="s">
        <v>121</v>
      </c>
      <c r="U116" s="75" t="s">
        <v>122</v>
      </c>
      <c r="V116" s="75" t="s">
        <v>123</v>
      </c>
      <c r="W116" s="75" t="s">
        <v>124</v>
      </c>
      <c r="X116" s="76" t="s">
        <v>125</v>
      </c>
      <c r="Y116" s="159"/>
      <c r="Z116" s="159"/>
      <c r="AA116" s="159"/>
      <c r="AB116" s="159"/>
      <c r="AC116" s="159"/>
      <c r="AD116" s="159"/>
      <c r="AE116" s="159"/>
    </row>
    <row r="117" spans="1:65" s="2" customFormat="1" ht="22.9" customHeight="1">
      <c r="A117" s="33"/>
      <c r="B117" s="34"/>
      <c r="C117" s="81" t="s">
        <v>126</v>
      </c>
      <c r="D117" s="35"/>
      <c r="E117" s="35"/>
      <c r="F117" s="35"/>
      <c r="G117" s="35"/>
      <c r="H117" s="35"/>
      <c r="I117" s="35"/>
      <c r="J117" s="35"/>
      <c r="K117" s="165">
        <f>BK117</f>
        <v>0</v>
      </c>
      <c r="L117" s="35"/>
      <c r="M117" s="38"/>
      <c r="N117" s="77"/>
      <c r="O117" s="166"/>
      <c r="P117" s="78"/>
      <c r="Q117" s="167">
        <f>Q118</f>
        <v>0</v>
      </c>
      <c r="R117" s="167">
        <f>R118</f>
        <v>0</v>
      </c>
      <c r="S117" s="78"/>
      <c r="T117" s="168">
        <f>T118</f>
        <v>0</v>
      </c>
      <c r="U117" s="78"/>
      <c r="V117" s="168">
        <f>V118</f>
        <v>0</v>
      </c>
      <c r="W117" s="78"/>
      <c r="X117" s="169">
        <f>X118</f>
        <v>0</v>
      </c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104</v>
      </c>
      <c r="BK117" s="170">
        <f>BK118</f>
        <v>0</v>
      </c>
    </row>
    <row r="118" spans="1:65" s="12" customFormat="1" ht="25.9" customHeight="1">
      <c r="B118" s="171"/>
      <c r="C118" s="172"/>
      <c r="D118" s="173" t="s">
        <v>76</v>
      </c>
      <c r="E118" s="174" t="s">
        <v>91</v>
      </c>
      <c r="F118" s="174" t="s">
        <v>407</v>
      </c>
      <c r="G118" s="172"/>
      <c r="H118" s="172"/>
      <c r="I118" s="175"/>
      <c r="J118" s="175"/>
      <c r="K118" s="176">
        <f>BK118</f>
        <v>0</v>
      </c>
      <c r="L118" s="172"/>
      <c r="M118" s="177"/>
      <c r="N118" s="178"/>
      <c r="O118" s="179"/>
      <c r="P118" s="179"/>
      <c r="Q118" s="180">
        <f>SUM(Q119:Q131)</f>
        <v>0</v>
      </c>
      <c r="R118" s="180">
        <f>SUM(R119:R131)</f>
        <v>0</v>
      </c>
      <c r="S118" s="179"/>
      <c r="T118" s="181">
        <f>SUM(T119:T131)</f>
        <v>0</v>
      </c>
      <c r="U118" s="179"/>
      <c r="V118" s="181">
        <f>SUM(V119:V131)</f>
        <v>0</v>
      </c>
      <c r="W118" s="179"/>
      <c r="X118" s="182">
        <f>SUM(X119:X131)</f>
        <v>0</v>
      </c>
      <c r="AR118" s="183" t="s">
        <v>130</v>
      </c>
      <c r="AT118" s="184" t="s">
        <v>76</v>
      </c>
      <c r="AU118" s="184" t="s">
        <v>77</v>
      </c>
      <c r="AY118" s="183" t="s">
        <v>129</v>
      </c>
      <c r="BK118" s="185">
        <f>SUM(BK119:BK131)</f>
        <v>0</v>
      </c>
    </row>
    <row r="119" spans="1:65" s="2" customFormat="1" ht="33" customHeight="1">
      <c r="A119" s="33"/>
      <c r="B119" s="34"/>
      <c r="C119" s="188" t="s">
        <v>85</v>
      </c>
      <c r="D119" s="188" t="s">
        <v>132</v>
      </c>
      <c r="E119" s="189" t="s">
        <v>408</v>
      </c>
      <c r="F119" s="190" t="s">
        <v>409</v>
      </c>
      <c r="G119" s="191" t="s">
        <v>186</v>
      </c>
      <c r="H119" s="192">
        <v>3</v>
      </c>
      <c r="I119" s="193"/>
      <c r="J119" s="193"/>
      <c r="K119" s="194">
        <f>ROUND(P119*H119,2)</f>
        <v>0</v>
      </c>
      <c r="L119" s="190" t="s">
        <v>136</v>
      </c>
      <c r="M119" s="38"/>
      <c r="N119" s="195" t="s">
        <v>1</v>
      </c>
      <c r="O119" s="196" t="s">
        <v>40</v>
      </c>
      <c r="P119" s="197">
        <f>I119+J119</f>
        <v>0</v>
      </c>
      <c r="Q119" s="197">
        <f>ROUND(I119*H119,2)</f>
        <v>0</v>
      </c>
      <c r="R119" s="197">
        <f>ROUND(J119*H119,2)</f>
        <v>0</v>
      </c>
      <c r="S119" s="70"/>
      <c r="T119" s="198">
        <f>S119*H119</f>
        <v>0</v>
      </c>
      <c r="U119" s="198">
        <v>0</v>
      </c>
      <c r="V119" s="198">
        <f>U119*H119</f>
        <v>0</v>
      </c>
      <c r="W119" s="198">
        <v>0</v>
      </c>
      <c r="X119" s="199">
        <f>W119*H119</f>
        <v>0</v>
      </c>
      <c r="Y119" s="33"/>
      <c r="Z119" s="33"/>
      <c r="AA119" s="33"/>
      <c r="AB119" s="33"/>
      <c r="AC119" s="33"/>
      <c r="AD119" s="33"/>
      <c r="AE119" s="33"/>
      <c r="AR119" s="200" t="s">
        <v>137</v>
      </c>
      <c r="AT119" s="200" t="s">
        <v>132</v>
      </c>
      <c r="AU119" s="200" t="s">
        <v>85</v>
      </c>
      <c r="AY119" s="16" t="s">
        <v>129</v>
      </c>
      <c r="BE119" s="201">
        <f>IF(O119="základní",K119,0)</f>
        <v>0</v>
      </c>
      <c r="BF119" s="201">
        <f>IF(O119="snížená",K119,0)</f>
        <v>0</v>
      </c>
      <c r="BG119" s="201">
        <f>IF(O119="zákl. přenesená",K119,0)</f>
        <v>0</v>
      </c>
      <c r="BH119" s="201">
        <f>IF(O119="sníž. přenesená",K119,0)</f>
        <v>0</v>
      </c>
      <c r="BI119" s="201">
        <f>IF(O119="nulová",K119,0)</f>
        <v>0</v>
      </c>
      <c r="BJ119" s="16" t="s">
        <v>85</v>
      </c>
      <c r="BK119" s="201">
        <f>ROUND(P119*H119,2)</f>
        <v>0</v>
      </c>
      <c r="BL119" s="16" t="s">
        <v>137</v>
      </c>
      <c r="BM119" s="200" t="s">
        <v>410</v>
      </c>
    </row>
    <row r="120" spans="1:65" s="2" customFormat="1" ht="68.25">
      <c r="A120" s="33"/>
      <c r="B120" s="34"/>
      <c r="C120" s="35"/>
      <c r="D120" s="202" t="s">
        <v>139</v>
      </c>
      <c r="E120" s="35"/>
      <c r="F120" s="203" t="s">
        <v>411</v>
      </c>
      <c r="G120" s="35"/>
      <c r="H120" s="35"/>
      <c r="I120" s="204"/>
      <c r="J120" s="204"/>
      <c r="K120" s="35"/>
      <c r="L120" s="35"/>
      <c r="M120" s="38"/>
      <c r="N120" s="205"/>
      <c r="O120" s="206"/>
      <c r="P120" s="70"/>
      <c r="Q120" s="70"/>
      <c r="R120" s="70"/>
      <c r="S120" s="70"/>
      <c r="T120" s="70"/>
      <c r="U120" s="70"/>
      <c r="V120" s="70"/>
      <c r="W120" s="70"/>
      <c r="X120" s="71"/>
      <c r="Y120" s="33"/>
      <c r="Z120" s="33"/>
      <c r="AA120" s="33"/>
      <c r="AB120" s="33"/>
      <c r="AC120" s="33"/>
      <c r="AD120" s="33"/>
      <c r="AE120" s="33"/>
      <c r="AT120" s="16" t="s">
        <v>139</v>
      </c>
      <c r="AU120" s="16" t="s">
        <v>85</v>
      </c>
    </row>
    <row r="121" spans="1:65" s="2" customFormat="1" ht="68.25">
      <c r="A121" s="33"/>
      <c r="B121" s="34"/>
      <c r="C121" s="35"/>
      <c r="D121" s="202" t="s">
        <v>141</v>
      </c>
      <c r="E121" s="35"/>
      <c r="F121" s="207" t="s">
        <v>412</v>
      </c>
      <c r="G121" s="35"/>
      <c r="H121" s="35"/>
      <c r="I121" s="204"/>
      <c r="J121" s="204"/>
      <c r="K121" s="35"/>
      <c r="L121" s="35"/>
      <c r="M121" s="38"/>
      <c r="N121" s="205"/>
      <c r="O121" s="206"/>
      <c r="P121" s="70"/>
      <c r="Q121" s="70"/>
      <c r="R121" s="70"/>
      <c r="S121" s="70"/>
      <c r="T121" s="70"/>
      <c r="U121" s="70"/>
      <c r="V121" s="70"/>
      <c r="W121" s="70"/>
      <c r="X121" s="71"/>
      <c r="Y121" s="33"/>
      <c r="Z121" s="33"/>
      <c r="AA121" s="33"/>
      <c r="AB121" s="33"/>
      <c r="AC121" s="33"/>
      <c r="AD121" s="33"/>
      <c r="AE121" s="33"/>
      <c r="AT121" s="16" t="s">
        <v>141</v>
      </c>
      <c r="AU121" s="16" t="s">
        <v>85</v>
      </c>
    </row>
    <row r="122" spans="1:65" s="2" customFormat="1" ht="36">
      <c r="A122" s="33"/>
      <c r="B122" s="34"/>
      <c r="C122" s="188" t="s">
        <v>87</v>
      </c>
      <c r="D122" s="188" t="s">
        <v>132</v>
      </c>
      <c r="E122" s="189" t="s">
        <v>413</v>
      </c>
      <c r="F122" s="190" t="s">
        <v>414</v>
      </c>
      <c r="G122" s="191" t="s">
        <v>186</v>
      </c>
      <c r="H122" s="192">
        <v>3</v>
      </c>
      <c r="I122" s="193"/>
      <c r="J122" s="193"/>
      <c r="K122" s="194">
        <f>ROUND(P122*H122,2)</f>
        <v>0</v>
      </c>
      <c r="L122" s="190" t="s">
        <v>351</v>
      </c>
      <c r="M122" s="38"/>
      <c r="N122" s="195" t="s">
        <v>1</v>
      </c>
      <c r="O122" s="196" t="s">
        <v>40</v>
      </c>
      <c r="P122" s="197">
        <f>I122+J122</f>
        <v>0</v>
      </c>
      <c r="Q122" s="197">
        <f>ROUND(I122*H122,2)</f>
        <v>0</v>
      </c>
      <c r="R122" s="197">
        <f>ROUND(J122*H122,2)</f>
        <v>0</v>
      </c>
      <c r="S122" s="70"/>
      <c r="T122" s="198">
        <f>S122*H122</f>
        <v>0</v>
      </c>
      <c r="U122" s="198">
        <v>0</v>
      </c>
      <c r="V122" s="198">
        <f>U122*H122</f>
        <v>0</v>
      </c>
      <c r="W122" s="198">
        <v>0</v>
      </c>
      <c r="X122" s="199">
        <f>W122*H122</f>
        <v>0</v>
      </c>
      <c r="Y122" s="33"/>
      <c r="Z122" s="33"/>
      <c r="AA122" s="33"/>
      <c r="AB122" s="33"/>
      <c r="AC122" s="33"/>
      <c r="AD122" s="33"/>
      <c r="AE122" s="33"/>
      <c r="AR122" s="200" t="s">
        <v>137</v>
      </c>
      <c r="AT122" s="200" t="s">
        <v>132</v>
      </c>
      <c r="AU122" s="200" t="s">
        <v>85</v>
      </c>
      <c r="AY122" s="16" t="s">
        <v>129</v>
      </c>
      <c r="BE122" s="201">
        <f>IF(O122="základní",K122,0)</f>
        <v>0</v>
      </c>
      <c r="BF122" s="201">
        <f>IF(O122="snížená",K122,0)</f>
        <v>0</v>
      </c>
      <c r="BG122" s="201">
        <f>IF(O122="zákl. přenesená",K122,0)</f>
        <v>0</v>
      </c>
      <c r="BH122" s="201">
        <f>IF(O122="sníž. přenesená",K122,0)</f>
        <v>0</v>
      </c>
      <c r="BI122" s="201">
        <f>IF(O122="nulová",K122,0)</f>
        <v>0</v>
      </c>
      <c r="BJ122" s="16" t="s">
        <v>85</v>
      </c>
      <c r="BK122" s="201">
        <f>ROUND(P122*H122,2)</f>
        <v>0</v>
      </c>
      <c r="BL122" s="16" t="s">
        <v>137</v>
      </c>
      <c r="BM122" s="200" t="s">
        <v>415</v>
      </c>
    </row>
    <row r="123" spans="1:65" s="2" customFormat="1" ht="58.5">
      <c r="A123" s="33"/>
      <c r="B123" s="34"/>
      <c r="C123" s="35"/>
      <c r="D123" s="202" t="s">
        <v>139</v>
      </c>
      <c r="E123" s="35"/>
      <c r="F123" s="203" t="s">
        <v>416</v>
      </c>
      <c r="G123" s="35"/>
      <c r="H123" s="35"/>
      <c r="I123" s="204"/>
      <c r="J123" s="204"/>
      <c r="K123" s="35"/>
      <c r="L123" s="35"/>
      <c r="M123" s="38"/>
      <c r="N123" s="205"/>
      <c r="O123" s="206"/>
      <c r="P123" s="70"/>
      <c r="Q123" s="70"/>
      <c r="R123" s="70"/>
      <c r="S123" s="70"/>
      <c r="T123" s="70"/>
      <c r="U123" s="70"/>
      <c r="V123" s="70"/>
      <c r="W123" s="70"/>
      <c r="X123" s="71"/>
      <c r="Y123" s="33"/>
      <c r="Z123" s="33"/>
      <c r="AA123" s="33"/>
      <c r="AB123" s="33"/>
      <c r="AC123" s="33"/>
      <c r="AD123" s="33"/>
      <c r="AE123" s="33"/>
      <c r="AT123" s="16" t="s">
        <v>139</v>
      </c>
      <c r="AU123" s="16" t="s">
        <v>85</v>
      </c>
    </row>
    <row r="124" spans="1:65" s="2" customFormat="1" ht="24">
      <c r="A124" s="33"/>
      <c r="B124" s="34"/>
      <c r="C124" s="188" t="s">
        <v>151</v>
      </c>
      <c r="D124" s="188" t="s">
        <v>132</v>
      </c>
      <c r="E124" s="189" t="s">
        <v>417</v>
      </c>
      <c r="F124" s="190" t="s">
        <v>418</v>
      </c>
      <c r="G124" s="191" t="s">
        <v>145</v>
      </c>
      <c r="H124" s="192">
        <v>2750</v>
      </c>
      <c r="I124" s="193"/>
      <c r="J124" s="193"/>
      <c r="K124" s="194">
        <f>ROUND(P124*H124,2)</f>
        <v>0</v>
      </c>
      <c r="L124" s="190" t="s">
        <v>136</v>
      </c>
      <c r="M124" s="38"/>
      <c r="N124" s="195" t="s">
        <v>1</v>
      </c>
      <c r="O124" s="196" t="s">
        <v>40</v>
      </c>
      <c r="P124" s="197">
        <f>I124+J124</f>
        <v>0</v>
      </c>
      <c r="Q124" s="197">
        <f>ROUND(I124*H124,2)</f>
        <v>0</v>
      </c>
      <c r="R124" s="197">
        <f>ROUND(J124*H124,2)</f>
        <v>0</v>
      </c>
      <c r="S124" s="70"/>
      <c r="T124" s="198">
        <f>S124*H124</f>
        <v>0</v>
      </c>
      <c r="U124" s="198">
        <v>0</v>
      </c>
      <c r="V124" s="198">
        <f>U124*H124</f>
        <v>0</v>
      </c>
      <c r="W124" s="198">
        <v>0</v>
      </c>
      <c r="X124" s="199">
        <f>W124*H124</f>
        <v>0</v>
      </c>
      <c r="Y124" s="33"/>
      <c r="Z124" s="33"/>
      <c r="AA124" s="33"/>
      <c r="AB124" s="33"/>
      <c r="AC124" s="33"/>
      <c r="AD124" s="33"/>
      <c r="AE124" s="33"/>
      <c r="AR124" s="200" t="s">
        <v>137</v>
      </c>
      <c r="AT124" s="200" t="s">
        <v>132</v>
      </c>
      <c r="AU124" s="200" t="s">
        <v>85</v>
      </c>
      <c r="AY124" s="16" t="s">
        <v>129</v>
      </c>
      <c r="BE124" s="201">
        <f>IF(O124="základní",K124,0)</f>
        <v>0</v>
      </c>
      <c r="BF124" s="201">
        <f>IF(O124="snížená",K124,0)</f>
        <v>0</v>
      </c>
      <c r="BG124" s="201">
        <f>IF(O124="zákl. přenesená",K124,0)</f>
        <v>0</v>
      </c>
      <c r="BH124" s="201">
        <f>IF(O124="sníž. přenesená",K124,0)</f>
        <v>0</v>
      </c>
      <c r="BI124" s="201">
        <f>IF(O124="nulová",K124,0)</f>
        <v>0</v>
      </c>
      <c r="BJ124" s="16" t="s">
        <v>85</v>
      </c>
      <c r="BK124" s="201">
        <f>ROUND(P124*H124,2)</f>
        <v>0</v>
      </c>
      <c r="BL124" s="16" t="s">
        <v>137</v>
      </c>
      <c r="BM124" s="200" t="s">
        <v>419</v>
      </c>
    </row>
    <row r="125" spans="1:65" s="2" customFormat="1" ht="58.5">
      <c r="A125" s="33"/>
      <c r="B125" s="34"/>
      <c r="C125" s="35"/>
      <c r="D125" s="202" t="s">
        <v>139</v>
      </c>
      <c r="E125" s="35"/>
      <c r="F125" s="203" t="s">
        <v>420</v>
      </c>
      <c r="G125" s="35"/>
      <c r="H125" s="35"/>
      <c r="I125" s="204"/>
      <c r="J125" s="204"/>
      <c r="K125" s="35"/>
      <c r="L125" s="35"/>
      <c r="M125" s="38"/>
      <c r="N125" s="205"/>
      <c r="O125" s="206"/>
      <c r="P125" s="70"/>
      <c r="Q125" s="70"/>
      <c r="R125" s="70"/>
      <c r="S125" s="70"/>
      <c r="T125" s="70"/>
      <c r="U125" s="70"/>
      <c r="V125" s="70"/>
      <c r="W125" s="70"/>
      <c r="X125" s="71"/>
      <c r="Y125" s="33"/>
      <c r="Z125" s="33"/>
      <c r="AA125" s="33"/>
      <c r="AB125" s="33"/>
      <c r="AC125" s="33"/>
      <c r="AD125" s="33"/>
      <c r="AE125" s="33"/>
      <c r="AT125" s="16" t="s">
        <v>139</v>
      </c>
      <c r="AU125" s="16" t="s">
        <v>85</v>
      </c>
    </row>
    <row r="126" spans="1:65" s="2" customFormat="1" ht="48.75">
      <c r="A126" s="33"/>
      <c r="B126" s="34"/>
      <c r="C126" s="35"/>
      <c r="D126" s="202" t="s">
        <v>141</v>
      </c>
      <c r="E126" s="35"/>
      <c r="F126" s="207" t="s">
        <v>421</v>
      </c>
      <c r="G126" s="35"/>
      <c r="H126" s="35"/>
      <c r="I126" s="204"/>
      <c r="J126" s="204"/>
      <c r="K126" s="35"/>
      <c r="L126" s="35"/>
      <c r="M126" s="38"/>
      <c r="N126" s="205"/>
      <c r="O126" s="206"/>
      <c r="P126" s="70"/>
      <c r="Q126" s="70"/>
      <c r="R126" s="70"/>
      <c r="S126" s="70"/>
      <c r="T126" s="70"/>
      <c r="U126" s="70"/>
      <c r="V126" s="70"/>
      <c r="W126" s="70"/>
      <c r="X126" s="71"/>
      <c r="Y126" s="33"/>
      <c r="Z126" s="33"/>
      <c r="AA126" s="33"/>
      <c r="AB126" s="33"/>
      <c r="AC126" s="33"/>
      <c r="AD126" s="33"/>
      <c r="AE126" s="33"/>
      <c r="AT126" s="16" t="s">
        <v>141</v>
      </c>
      <c r="AU126" s="16" t="s">
        <v>85</v>
      </c>
    </row>
    <row r="127" spans="1:65" s="13" customFormat="1">
      <c r="B127" s="208"/>
      <c r="C127" s="209"/>
      <c r="D127" s="202" t="s">
        <v>158</v>
      </c>
      <c r="E127" s="210" t="s">
        <v>1</v>
      </c>
      <c r="F127" s="211" t="s">
        <v>422</v>
      </c>
      <c r="G127" s="209"/>
      <c r="H127" s="212">
        <v>1850</v>
      </c>
      <c r="I127" s="213"/>
      <c r="J127" s="213"/>
      <c r="K127" s="209"/>
      <c r="L127" s="209"/>
      <c r="M127" s="214"/>
      <c r="N127" s="215"/>
      <c r="O127" s="216"/>
      <c r="P127" s="216"/>
      <c r="Q127" s="216"/>
      <c r="R127" s="216"/>
      <c r="S127" s="216"/>
      <c r="T127" s="216"/>
      <c r="U127" s="216"/>
      <c r="V127" s="216"/>
      <c r="W127" s="216"/>
      <c r="X127" s="217"/>
      <c r="AT127" s="218" t="s">
        <v>158</v>
      </c>
      <c r="AU127" s="218" t="s">
        <v>85</v>
      </c>
      <c r="AV127" s="13" t="s">
        <v>87</v>
      </c>
      <c r="AW127" s="13" t="s">
        <v>5</v>
      </c>
      <c r="AX127" s="13" t="s">
        <v>77</v>
      </c>
      <c r="AY127" s="218" t="s">
        <v>129</v>
      </c>
    </row>
    <row r="128" spans="1:65" s="13" customFormat="1">
      <c r="B128" s="208"/>
      <c r="C128" s="209"/>
      <c r="D128" s="202" t="s">
        <v>158</v>
      </c>
      <c r="E128" s="210" t="s">
        <v>1</v>
      </c>
      <c r="F128" s="211" t="s">
        <v>423</v>
      </c>
      <c r="G128" s="209"/>
      <c r="H128" s="212">
        <v>900</v>
      </c>
      <c r="I128" s="213"/>
      <c r="J128" s="213"/>
      <c r="K128" s="209"/>
      <c r="L128" s="209"/>
      <c r="M128" s="214"/>
      <c r="N128" s="215"/>
      <c r="O128" s="216"/>
      <c r="P128" s="216"/>
      <c r="Q128" s="216"/>
      <c r="R128" s="216"/>
      <c r="S128" s="216"/>
      <c r="T128" s="216"/>
      <c r="U128" s="216"/>
      <c r="V128" s="216"/>
      <c r="W128" s="216"/>
      <c r="X128" s="217"/>
      <c r="AT128" s="218" t="s">
        <v>158</v>
      </c>
      <c r="AU128" s="218" t="s">
        <v>85</v>
      </c>
      <c r="AV128" s="13" t="s">
        <v>87</v>
      </c>
      <c r="AW128" s="13" t="s">
        <v>5</v>
      </c>
      <c r="AX128" s="13" t="s">
        <v>77</v>
      </c>
      <c r="AY128" s="218" t="s">
        <v>129</v>
      </c>
    </row>
    <row r="129" spans="1:65" s="14" customFormat="1">
      <c r="B129" s="219"/>
      <c r="C129" s="220"/>
      <c r="D129" s="202" t="s">
        <v>158</v>
      </c>
      <c r="E129" s="221" t="s">
        <v>1</v>
      </c>
      <c r="F129" s="222" t="s">
        <v>161</v>
      </c>
      <c r="G129" s="220"/>
      <c r="H129" s="223">
        <v>2750</v>
      </c>
      <c r="I129" s="224"/>
      <c r="J129" s="224"/>
      <c r="K129" s="220"/>
      <c r="L129" s="220"/>
      <c r="M129" s="225"/>
      <c r="N129" s="226"/>
      <c r="O129" s="227"/>
      <c r="P129" s="227"/>
      <c r="Q129" s="227"/>
      <c r="R129" s="227"/>
      <c r="S129" s="227"/>
      <c r="T129" s="227"/>
      <c r="U129" s="227"/>
      <c r="V129" s="227"/>
      <c r="W129" s="227"/>
      <c r="X129" s="228"/>
      <c r="AT129" s="229" t="s">
        <v>158</v>
      </c>
      <c r="AU129" s="229" t="s">
        <v>85</v>
      </c>
      <c r="AV129" s="14" t="s">
        <v>137</v>
      </c>
      <c r="AW129" s="14" t="s">
        <v>5</v>
      </c>
      <c r="AX129" s="14" t="s">
        <v>85</v>
      </c>
      <c r="AY129" s="229" t="s">
        <v>129</v>
      </c>
    </row>
    <row r="130" spans="1:65" s="2" customFormat="1" ht="36">
      <c r="A130" s="33"/>
      <c r="B130" s="34"/>
      <c r="C130" s="188" t="s">
        <v>137</v>
      </c>
      <c r="D130" s="188" t="s">
        <v>132</v>
      </c>
      <c r="E130" s="189" t="s">
        <v>424</v>
      </c>
      <c r="F130" s="190" t="s">
        <v>425</v>
      </c>
      <c r="G130" s="191" t="s">
        <v>426</v>
      </c>
      <c r="H130" s="192">
        <v>342</v>
      </c>
      <c r="I130" s="193"/>
      <c r="J130" s="193"/>
      <c r="K130" s="194">
        <f>ROUND(P130*H130,2)</f>
        <v>0</v>
      </c>
      <c r="L130" s="190" t="s">
        <v>136</v>
      </c>
      <c r="M130" s="38"/>
      <c r="N130" s="195" t="s">
        <v>1</v>
      </c>
      <c r="O130" s="196" t="s">
        <v>40</v>
      </c>
      <c r="P130" s="197">
        <f>I130+J130</f>
        <v>0</v>
      </c>
      <c r="Q130" s="197">
        <f>ROUND(I130*H130,2)</f>
        <v>0</v>
      </c>
      <c r="R130" s="197">
        <f>ROUND(J130*H130,2)</f>
        <v>0</v>
      </c>
      <c r="S130" s="70"/>
      <c r="T130" s="198">
        <f>S130*H130</f>
        <v>0</v>
      </c>
      <c r="U130" s="198">
        <v>0</v>
      </c>
      <c r="V130" s="198">
        <f>U130*H130</f>
        <v>0</v>
      </c>
      <c r="W130" s="198">
        <v>0</v>
      </c>
      <c r="X130" s="199">
        <f>W130*H130</f>
        <v>0</v>
      </c>
      <c r="Y130" s="33"/>
      <c r="Z130" s="33"/>
      <c r="AA130" s="33"/>
      <c r="AB130" s="33"/>
      <c r="AC130" s="33"/>
      <c r="AD130" s="33"/>
      <c r="AE130" s="33"/>
      <c r="AR130" s="200" t="s">
        <v>137</v>
      </c>
      <c r="AT130" s="200" t="s">
        <v>132</v>
      </c>
      <c r="AU130" s="200" t="s">
        <v>85</v>
      </c>
      <c r="AY130" s="16" t="s">
        <v>129</v>
      </c>
      <c r="BE130" s="201">
        <f>IF(O130="základní",K130,0)</f>
        <v>0</v>
      </c>
      <c r="BF130" s="201">
        <f>IF(O130="snížená",K130,0)</f>
        <v>0</v>
      </c>
      <c r="BG130" s="201">
        <f>IF(O130="zákl. přenesená",K130,0)</f>
        <v>0</v>
      </c>
      <c r="BH130" s="201">
        <f>IF(O130="sníž. přenesená",K130,0)</f>
        <v>0</v>
      </c>
      <c r="BI130" s="201">
        <f>IF(O130="nulová",K130,0)</f>
        <v>0</v>
      </c>
      <c r="BJ130" s="16" t="s">
        <v>85</v>
      </c>
      <c r="BK130" s="201">
        <f>ROUND(P130*H130,2)</f>
        <v>0</v>
      </c>
      <c r="BL130" s="16" t="s">
        <v>137</v>
      </c>
      <c r="BM130" s="200" t="s">
        <v>427</v>
      </c>
    </row>
    <row r="131" spans="1:65" s="2" customFormat="1" ht="19.5">
      <c r="A131" s="33"/>
      <c r="B131" s="34"/>
      <c r="C131" s="35"/>
      <c r="D131" s="202" t="s">
        <v>139</v>
      </c>
      <c r="E131" s="35"/>
      <c r="F131" s="203" t="s">
        <v>425</v>
      </c>
      <c r="G131" s="35"/>
      <c r="H131" s="35"/>
      <c r="I131" s="204"/>
      <c r="J131" s="204"/>
      <c r="K131" s="35"/>
      <c r="L131" s="35"/>
      <c r="M131" s="38"/>
      <c r="N131" s="240"/>
      <c r="O131" s="241"/>
      <c r="P131" s="242"/>
      <c r="Q131" s="242"/>
      <c r="R131" s="242"/>
      <c r="S131" s="242"/>
      <c r="T131" s="242"/>
      <c r="U131" s="242"/>
      <c r="V131" s="242"/>
      <c r="W131" s="242"/>
      <c r="X131" s="243"/>
      <c r="Y131" s="33"/>
      <c r="Z131" s="33"/>
      <c r="AA131" s="33"/>
      <c r="AB131" s="33"/>
      <c r="AC131" s="33"/>
      <c r="AD131" s="33"/>
      <c r="AE131" s="33"/>
      <c r="AT131" s="16" t="s">
        <v>139</v>
      </c>
      <c r="AU131" s="16" t="s">
        <v>85</v>
      </c>
    </row>
    <row r="132" spans="1:65" s="2" customFormat="1" ht="6.95" customHeight="1">
      <c r="A132" s="33"/>
      <c r="B132" s="53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38"/>
      <c r="N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</sheetData>
  <sheetProtection algorithmName="SHA-512" hashValue="fCUYxMRJKlmRJRT4b2VGFhFHSvKNQjQmYh+fQ/ks+G3BGhR0eNiacfP+4T+CQDdAVFTMBkD1I5rQNkonvKgceQ==" saltValue="BYaxDyDHXaSyWsxZkmLa9cgnP5tFVfrWMoUwuJYPjiTGRwIwbg5M3av6aroYZhQ5Hl7lPq7gqoEgpvdc9rQriA==" spinCount="100000" sheet="1" objects="1" scenarios="1" formatColumns="0" formatRows="0" autoFilter="0"/>
  <autoFilter ref="C116:L131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SO01 - Hostětín - Slavičín</vt:lpstr>
      <vt:lpstr>SO02 - Pitín - Hostětín</vt:lpstr>
      <vt:lpstr>VRN - VRN</vt:lpstr>
      <vt:lpstr>'Rekapitulace stavby'!Názvy_tisku</vt:lpstr>
      <vt:lpstr>'SO01 - Hostětín - Slavičín'!Názvy_tisku</vt:lpstr>
      <vt:lpstr>'SO02 - Pitín - Hostětín'!Názvy_tisku</vt:lpstr>
      <vt:lpstr>'VRN - VRN'!Názvy_tisku</vt:lpstr>
      <vt:lpstr>'Rekapitulace stavby'!Oblast_tisku</vt:lpstr>
      <vt:lpstr>'SO01 - Hostětín - Slavičín'!Oblast_tisku</vt:lpstr>
      <vt:lpstr>'SO02 - Pitín - Hostětín'!Oblast_tisku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Bětík Václav, Ing.</dc:creator>
  <cp:lastModifiedBy>Duda Vlastimil, Ing.</cp:lastModifiedBy>
  <dcterms:created xsi:type="dcterms:W3CDTF">2021-04-19T10:32:54Z</dcterms:created>
  <dcterms:modified xsi:type="dcterms:W3CDTF">2021-04-22T07:25:55Z</dcterms:modified>
</cp:coreProperties>
</file>